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961" documentId="120_S{2AC9BD13-BADA-5192-A53E-5A8FF88502F6}" xr6:coauthVersionLast="47" xr6:coauthVersionMax="47" xr10:uidLastSave="{804E2094-BC00-45F1-869B-B65F10EEF07C}"/>
  <bookViews>
    <workbookView xWindow="-120" yWindow="-120" windowWidth="38640" windowHeight="21120"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4" l="1"/>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4" i="2"/>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38" i="1"/>
  <c r="G38" i="1"/>
  <c r="I38" i="1"/>
  <c r="J38" i="1"/>
  <c r="L38" i="1"/>
  <c r="B39" i="1"/>
  <c r="G39" i="1"/>
  <c r="I39" i="1"/>
  <c r="J39" i="1"/>
  <c r="L39" i="1"/>
  <c r="B40" i="1"/>
  <c r="G40" i="1"/>
  <c r="I40" i="1"/>
  <c r="J40" i="1"/>
  <c r="L40" i="1"/>
  <c r="G2" i="1"/>
  <c r="G3" i="4"/>
  <c r="G4" i="4"/>
  <c r="G5" i="4"/>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2" i="9"/>
  <c r="B3" i="9"/>
  <c r="B4" i="9"/>
  <c r="B5" i="9"/>
  <c r="G2" i="9"/>
  <c r="G3" i="9"/>
  <c r="G4" i="9"/>
  <c r="G5" i="9"/>
  <c r="I2" i="9"/>
  <c r="I3" i="9"/>
  <c r="I4" i="9"/>
  <c r="I5" i="9"/>
  <c r="L2" i="9"/>
  <c r="L3" i="9"/>
  <c r="L4" i="9"/>
  <c r="L5" i="9"/>
  <c r="J2" i="9"/>
  <c r="J3" i="9"/>
  <c r="J4" i="9"/>
  <c r="J5" i="9"/>
  <c r="B3" i="4"/>
  <c r="I3" i="4"/>
  <c r="J3" i="4"/>
  <c r="L3" i="4"/>
  <c r="B4" i="4"/>
  <c r="I4" i="4"/>
  <c r="J4" i="4"/>
  <c r="L4" i="4"/>
  <c r="B5" i="4"/>
  <c r="I5" i="4"/>
  <c r="J5" i="4"/>
  <c r="L5"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alcChain>
</file>

<file path=xl/sharedStrings.xml><?xml version="1.0" encoding="utf-8"?>
<sst xmlns="http://schemas.openxmlformats.org/spreadsheetml/2006/main" count="180281" uniqueCount="39123">
  <si>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</si>
  <si>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</si>
  <si>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</si>
  <si>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</si>
  <si>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</si>
  <si>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</si>
  <si>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</si>
  <si>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</si>
  <si>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</si>
  <si>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</si>
  <si>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</si>
  <si>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</si>
  <si>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</si>
  <si>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</si>
  <si>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</si>
  <si>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</si>
  <si>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</si>
  <si>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</si>
  <si>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</si>
  <si>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</si>
  <si>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</si>
  <si>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</si>
  <si>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</si>
  <si>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</si>
  <si>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</si>
  <si>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</si>
  <si>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</si>
  <si>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</si>
  <si>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</si>
  <si>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</si>
  <si>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</si>
  <si>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</si>
  <si>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</si>
  <si>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</si>
  <si>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</si>
  <si>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</si>
  <si>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</si>
  <si>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</si>
  <si>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</si>
  <si>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</si>
  <si>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</si>
  <si>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</si>
  <si>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</si>
  <si>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</si>
  <si>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</si>
  <si>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</si>
  <si>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</si>
  <si>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</si>
  <si>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</si>
  <si>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</si>
  <si>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</si>
  <si>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</si>
  <si>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</si>
  <si>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</si>
  <si>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</si>
  <si>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</si>
  <si>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</si>
  <si>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</si>
  <si>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</si>
  <si>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</si>
  <si>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</si>
  <si>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</si>
  <si>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</si>
  <si>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</si>
  <si>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</si>
  <si>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</si>
  <si>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</si>
  <si>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</si>
  <si>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</si>
  <si>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</si>
  <si>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</si>
  <si>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</si>
  <si>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</si>
  <si>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</si>
  <si>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</si>
  <si>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</si>
  <si>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</si>
  <si>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</si>
  <si>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</si>
  <si>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</si>
  <si>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</si>
  <si>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</si>
  <si>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</si>
  <si>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</si>
  <si>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</si>
  <si>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</si>
  <si>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</si>
  <si>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</si>
  <si>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</si>
  <si>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</si>
  <si>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</si>
  <si>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</si>
  <si>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</si>
  <si>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</si>
  <si>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</si>
  <si>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</si>
  <si>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</si>
  <si>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</si>
  <si>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</si>
  <si>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</si>
  <si>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</si>
  <si>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</si>
  <si>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</si>
  <si>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</si>
  <si>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</si>
  <si>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</si>
  <si>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</si>
  <si>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</si>
  <si>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</si>
  <si>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</si>
  <si>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</si>
  <si>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</si>
  <si>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</si>
  <si>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</si>
  <si>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</si>
  <si>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</si>
  <si>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</si>
  <si>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</si>
  <si>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</si>
  <si>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</si>
  <si>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</si>
  <si>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</si>
  <si>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</si>
  <si>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</si>
  <si>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</si>
  <si>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</si>
  <si>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</si>
  <si>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</si>
  <si>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</si>
  <si>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</si>
  <si>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</si>
  <si>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</si>
  <si>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</si>
  <si>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</si>
  <si>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</si>
  <si>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</si>
  <si>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</si>
  <si>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</si>
  <si>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</si>
  <si>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</si>
  <si>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</si>
  <si>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</si>
  <si>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</si>
  <si>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</si>
  <si>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</si>
  <si>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</si>
  <si>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</si>
  <si>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</si>
  <si>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</si>
  <si>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</si>
  <si>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</si>
  <si>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</si>
  <si>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</si>
  <si>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</si>
  <si>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</si>
  <si>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</si>
  <si>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</si>
  <si>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</si>
  <si>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</si>
  <si>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</si>
  <si>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</si>
  <si>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</si>
  <si>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</si>
  <si>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</si>
  <si>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</si>
  <si>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</si>
  <si>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</si>
  <si>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</si>
  <si>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</si>
  <si>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</si>
  <si>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</si>
  <si>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</si>
  <si>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</si>
  <si>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</si>
  <si>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</si>
  <si>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</si>
  <si>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</si>
  <si>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</si>
  <si>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</si>
  <si>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</si>
  <si>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</si>
  <si>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</si>
  <si>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</si>
  <si>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</si>
  <si>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</si>
  <si>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</si>
  <si>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</si>
  <si>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</si>
  <si>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</si>
  <si>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</si>
  <si>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</si>
  <si>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</si>
  <si>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</si>
  <si>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</si>
  <si>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</si>
  <si>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</si>
  <si>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</si>
  <si>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</si>
  <si>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</si>
  <si>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</si>
  <si>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</si>
  <si>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</si>
  <si>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</si>
  <si>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</si>
  <si>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</si>
  <si>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</si>
  <si>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</si>
  <si>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</si>
  <si>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</si>
  <si>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</si>
  <si>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</si>
  <si>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</si>
  <si>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</si>
  <si>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</si>
  <si>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</si>
  <si>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</si>
  <si>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</si>
  <si>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</si>
  <si>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</si>
  <si>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</si>
  <si>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</si>
  <si>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</si>
  <si>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</si>
  <si>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</si>
  <si>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</si>
  <si>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</si>
  <si>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</si>
  <si>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</si>
  <si>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</si>
  <si>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</si>
  <si>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</si>
  <si>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</si>
  <si>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</si>
  <si>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</si>
  <si>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</si>
  <si>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</si>
  <si>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</si>
  <si>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</si>
  <si>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</si>
  <si>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</si>
  <si>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</si>
  <si>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</si>
  <si>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</si>
  <si>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</si>
  <si>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</si>
  <si>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</si>
  <si>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</si>
  <si>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</si>
  <si>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</si>
  <si>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</si>
  <si>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</si>
  <si>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</si>
  <si>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</si>
  <si>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</si>
  <si>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</si>
  <si>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</si>
  <si>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</si>
  <si>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</si>
  <si>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</si>
  <si>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</si>
  <si>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</si>
  <si>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</si>
  <si>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</si>
  <si>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</si>
  <si>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</si>
  <si>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</si>
  <si>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</si>
  <si>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</si>
  <si>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</si>
  <si>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</si>
  <si>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</si>
  <si>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</si>
  <si>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</si>
  <si>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</si>
  <si>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</si>
  <si>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</si>
  <si>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</si>
  <si>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</si>
  <si>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</si>
  <si>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</si>
  <si>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</si>
  <si>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</si>
  <si>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</si>
  <si>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</si>
  <si>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</si>
  <si>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</si>
  <si>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</si>
  <si>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</si>
  <si>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</si>
  <si>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</si>
  <si>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</si>
  <si>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</si>
  <si>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</si>
  <si>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</si>
  <si>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</si>
  <si>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</si>
  <si>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</si>
  <si>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</si>
  <si>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</si>
  <si>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</si>
  <si>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</si>
  <si>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</si>
  <si>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</si>
  <si>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</si>
  <si>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</si>
  <si>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</si>
  <si>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</si>
  <si>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</si>
  <si>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</si>
  <si>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</si>
  <si>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</si>
  <si>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</si>
  <si>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</si>
  <si>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</si>
  <si>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</si>
  <si>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</si>
  <si>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</si>
  <si>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</si>
  <si>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</si>
  <si>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</si>
  <si>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</si>
  <si>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</si>
  <si>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</si>
  <si>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</si>
  <si>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</si>
  <si>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</si>
  <si>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</si>
  <si>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</si>
  <si>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</si>
  <si>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</si>
  <si>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</si>
  <si>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</si>
  <si>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</si>
  <si>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</si>
  <si>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</si>
  <si>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</si>
  <si>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</si>
  <si>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</si>
  <si>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</si>
  <si>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</si>
  <si>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</si>
  <si>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</si>
  <si>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</si>
  <si>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</si>
  <si>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</si>
  <si>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</si>
  <si>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</si>
  <si>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</si>
  <si>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</si>
  <si>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</si>
  <si>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</si>
  <si>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</si>
  <si>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</si>
  <si>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</si>
  <si>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</si>
  <si>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</si>
  <si>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</si>
  <si>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</si>
  <si>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</si>
  <si>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</si>
  <si>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</si>
  <si>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</si>
  <si>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</si>
  <si>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</si>
  <si>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</si>
  <si>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</si>
  <si>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</si>
  <si>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</si>
  <si>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</si>
  <si>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</si>
  <si>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</si>
  <si>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</si>
  <si>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</si>
  <si>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</si>
  <si>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</si>
  <si>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</si>
  <si>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</si>
  <si>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</si>
  <si>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</si>
  <si>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</si>
  <si>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</si>
  <si>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</si>
  <si>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</si>
  <si>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</si>
  <si>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</si>
  <si>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</si>
  <si>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</si>
  <si>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</si>
  <si>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</si>
  <si>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</si>
  <si>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</si>
  <si>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</si>
  <si>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</si>
  <si>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</si>
  <si>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</si>
  <si>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</si>
  <si>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</si>
  <si>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</si>
  <si>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</si>
  <si>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</si>
  <si>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</si>
  <si>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</si>
  <si>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</si>
  <si>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</si>
  <si>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</si>
  <si>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</si>
  <si>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</si>
  <si>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</si>
  <si>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</si>
  <si>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</si>
  <si>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</si>
  <si>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</si>
  <si>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</si>
  <si>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</si>
  <si>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</si>
  <si>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</si>
  <si>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</si>
  <si>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</si>
  <si>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</si>
  <si>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</si>
  <si>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</si>
  <si>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</si>
  <si>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</si>
  <si>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</si>
  <si>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</si>
  <si>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</si>
  <si>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</si>
  <si>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</si>
  <si>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</si>
  <si>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</si>
  <si>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</si>
  <si>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</si>
  <si>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</si>
  <si>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</si>
  <si>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</si>
  <si>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</si>
  <si>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</si>
  <si>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</si>
  <si>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</si>
  <si>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</si>
  <si>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</si>
  <si>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</si>
  <si>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</si>
  <si>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</si>
  <si>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</si>
  <si>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</si>
  <si>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</si>
  <si>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</si>
  <si>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</si>
  <si>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</si>
  <si>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</si>
  <si>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</si>
  <si>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</si>
  <si>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</si>
  <si>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</si>
  <si>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</si>
  <si>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</si>
  <si>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</si>
  <si>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</si>
  <si>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</si>
  <si>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</si>
  <si>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</si>
  <si>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</si>
  <si>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</si>
  <si>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</si>
  <si>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</si>
  <si>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</si>
  <si>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</si>
  <si>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</si>
  <si>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</si>
  <si>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</si>
  <si>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</si>
  <si>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</si>
  <si>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</si>
  <si>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</si>
  <si>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</si>
  <si>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</si>
  <si>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</si>
  <si>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</si>
  <si>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</si>
  <si>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</si>
  <si>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</si>
  <si>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</si>
  <si>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</si>
  <si>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</si>
  <si>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</si>
  <si>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</si>
  <si>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</si>
  <si>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</si>
  <si>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</si>
  <si>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</si>
  <si>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</si>
  <si>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</si>
  <si>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</si>
  <si>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</si>
  <si>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</si>
  <si>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</si>
  <si>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</si>
  <si>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</si>
  <si>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</si>
  <si>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</si>
  <si>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</si>
  <si>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</si>
  <si>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</si>
  <si>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</si>
  <si>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</si>
  <si>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</si>
  <si>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</si>
  <si>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</si>
  <si>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</si>
  <si>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</si>
  <si>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</si>
  <si>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</si>
  <si>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</si>
  <si>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</si>
  <si>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</si>
  <si>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</si>
  <si>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</si>
  <si>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</si>
  <si>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</si>
  <si>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</si>
  <si>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</si>
  <si>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</si>
  <si>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</si>
  <si>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</si>
  <si>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</si>
  <si>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</si>
  <si>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</si>
  <si>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</si>
  <si>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</si>
  <si>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</si>
  <si>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</si>
  <si>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</si>
  <si>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</si>
  <si>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</si>
  <si>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</si>
  <si>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</si>
  <si>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</si>
  <si>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</si>
  <si>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</si>
  <si>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</si>
  <si>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</si>
  <si>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</si>
  <si>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</si>
  <si>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</si>
  <si>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</si>
  <si>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</si>
  <si>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</si>
  <si>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</si>
  <si>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</si>
  <si>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</si>
  <si>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</si>
  <si>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</si>
  <si>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</si>
  <si>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</si>
  <si>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</si>
  <si>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</si>
  <si>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</si>
  <si>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</si>
  <si>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</si>
  <si>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</si>
  <si>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</si>
  <si>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</si>
  <si>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</si>
  <si>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</si>
  <si>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</si>
  <si>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</si>
  <si>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</si>
  <si>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</si>
  <si>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</si>
  <si>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</si>
  <si>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</si>
  <si>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</si>
  <si>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</si>
  <si>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</si>
  <si>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</si>
  <si>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</si>
  <si>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</si>
  <si>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</si>
  <si>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</si>
  <si>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</si>
  <si>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</si>
  <si>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</si>
  <si>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</si>
  <si>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</si>
  <si>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</si>
  <si>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</si>
  <si>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</si>
  <si>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</si>
  <si>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</si>
  <si>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</si>
  <si>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</si>
  <si>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</si>
  <si>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</si>
  <si>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</si>
  <si>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</si>
  <si>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</si>
  <si>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</si>
  <si>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</si>
  <si>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</si>
  <si>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</si>
  <si>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</si>
  <si>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</si>
  <si>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</si>
  <si>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</si>
  <si>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</si>
  <si>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</si>
  <si>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</si>
  <si>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</si>
  <si>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</si>
  <si>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</si>
  <si>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</si>
  <si>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</si>
  <si>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</si>
  <si>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</si>
  <si>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</si>
  <si>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</si>
  <si>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</si>
  <si>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</si>
  <si>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</si>
  <si>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</si>
  <si>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</si>
  <si>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</si>
  <si>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</si>
  <si>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</si>
  <si>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</si>
  <si>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</si>
  <si>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</si>
  <si>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</si>
  <si>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</si>
  <si>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</si>
  <si>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</si>
  <si>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</si>
  <si>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</si>
  <si>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</si>
  <si>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</si>
  <si>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</si>
  <si>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</si>
  <si>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</si>
  <si>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</si>
  <si>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</si>
  <si>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</si>
  <si>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</si>
  <si>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</si>
  <si>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</si>
  <si>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</si>
  <si>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</si>
  <si>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</si>
  <si>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</si>
  <si>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</si>
  <si>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</si>
  <si>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</si>
  <si>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</si>
  <si>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</si>
  <si>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</si>
  <si>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</si>
  <si>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</si>
  <si>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</si>
  <si>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</si>
  <si>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</si>
  <si>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</si>
  <si>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</si>
  <si>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</si>
  <si>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</si>
  <si>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</si>
  <si>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</si>
  <si>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</si>
  <si>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</si>
  <si>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</si>
  <si>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</si>
  <si>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</si>
  <si>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</si>
  <si>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</si>
  <si>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</si>
  <si>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</si>
  <si>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</si>
  <si>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</si>
  <si>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</si>
  <si>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</si>
  <si>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</si>
  <si>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</si>
  <si>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</si>
  <si>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</si>
  <si>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</si>
  <si>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</si>
  <si>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</si>
  <si>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</si>
  <si>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</si>
  <si>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</si>
  <si>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</si>
  <si>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</si>
  <si>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</si>
  <si>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</si>
  <si>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</si>
  <si>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</si>
  <si>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</si>
  <si>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</si>
  <si>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</si>
  <si>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</si>
  <si>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</si>
  <si>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</si>
  <si>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</si>
  <si>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</si>
  <si>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</si>
  <si>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</si>
  <si>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</si>
  <si>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</si>
  <si>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</si>
  <si>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</si>
  <si>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</si>
  <si>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</si>
  <si>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</si>
  <si>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</si>
  <si>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</si>
  <si>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</si>
  <si>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</si>
  <si>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</si>
  <si>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</si>
  <si>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</si>
  <si>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</si>
  <si>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</si>
  <si>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</si>
  <si>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</si>
  <si>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</si>
  <si>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</si>
  <si>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</si>
  <si>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</si>
  <si>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</si>
  <si>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</si>
  <si>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</si>
  <si>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</si>
  <si>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</si>
  <si>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</si>
  <si>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</si>
  <si>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</si>
  <si>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</si>
  <si>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</si>
  <si>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</si>
  <si>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</si>
  <si>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</si>
  <si>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</si>
  <si>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</si>
  <si>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</si>
  <si>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</si>
  <si>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</si>
  <si>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</si>
  <si>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</si>
  <si>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</si>
  <si>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</si>
  <si>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</si>
  <si>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</si>
  <si>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</si>
  <si>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</si>
  <si>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</si>
  <si>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</si>
  <si>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</si>
  <si>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</si>
  <si>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</si>
  <si>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</si>
  <si>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</si>
  <si>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</si>
  <si>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</si>
  <si>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</si>
  <si>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</si>
  <si>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</si>
  <si>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</si>
  <si>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</si>
  <si>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</si>
  <si>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</si>
  <si>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</si>
  <si>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</si>
  <si>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</si>
  <si>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</si>
  <si>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</si>
  <si>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</si>
  <si>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</si>
  <si>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</si>
  <si>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</si>
  <si>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</si>
  <si>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</si>
  <si>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</si>
  <si>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</si>
  <si>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</si>
  <si>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</si>
  <si>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</si>
  <si>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</si>
  <si>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</si>
  <si>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</si>
  <si>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</si>
  <si>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</si>
  <si>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</si>
  <si>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</si>
  <si>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</si>
  <si>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</si>
  <si>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</si>
  <si>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</si>
  <si>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</si>
  <si>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</si>
  <si>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</si>
  <si>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</si>
  <si>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</si>
  <si>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</si>
  <si>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</si>
  <si>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</si>
  <si>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</si>
  <si>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</si>
  <si>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</si>
  <si>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</si>
  <si>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</si>
  <si>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</si>
  <si>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</si>
  <si>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</si>
  <si>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</si>
  <si>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</si>
  <si>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</si>
  <si>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</si>
  <si>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</si>
  <si>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</si>
  <si>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</si>
  <si>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</si>
  <si>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</si>
  <si>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</si>
  <si>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</si>
  <si>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</si>
  <si>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</si>
  <si>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</si>
  <si>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</si>
  <si>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</si>
  <si>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</si>
  <si>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</si>
  <si>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</si>
  <si>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</si>
  <si>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</si>
  <si>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</si>
  <si>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</si>
  <si>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</si>
  <si>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</si>
  <si>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</si>
  <si>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</si>
  <si>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</si>
  <si>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</si>
  <si>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</si>
  <si>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</si>
  <si>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</si>
  <si>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</si>
  <si>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</si>
  <si>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</si>
  <si>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</si>
  <si>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</si>
  <si>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</si>
  <si>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</si>
  <si>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</si>
  <si>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</si>
  <si>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</si>
  <si>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</si>
  <si>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</si>
  <si>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</si>
  <si>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</si>
  <si>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</si>
  <si>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</si>
  <si>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</si>
  <si>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</si>
  <si>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</si>
  <si>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</si>
  <si>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</si>
  <si>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</si>
  <si>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</si>
  <si>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</si>
  <si>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</si>
  <si>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</si>
  <si>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</si>
  <si>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</si>
  <si>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</si>
  <si>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</si>
  <si>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</si>
  <si>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</si>
  <si>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</si>
  <si>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</si>
  <si>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</si>
  <si>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</si>
  <si>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</si>
  <si>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</si>
  <si>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</si>
  <si>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</si>
  <si>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</si>
  <si>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</si>
  <si>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</si>
  <si>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</si>
  <si>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</si>
  <si>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</si>
  <si>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</si>
  <si>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</si>
  <si>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</si>
  <si>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</si>
  <si>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</si>
  <si>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</si>
  <si>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</si>
  <si>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</si>
  <si>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</si>
  <si>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</si>
  <si>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</si>
  <si>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</si>
  <si>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</si>
  <si>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</si>
  <si>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</si>
  <si>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</si>
  <si>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</si>
  <si>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</si>
  <si>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</si>
  <si>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</si>
  <si>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</si>
  <si>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</si>
  <si>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</si>
  <si>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</si>
  <si>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</si>
  <si>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</si>
  <si>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</si>
  <si>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</si>
  <si>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</si>
  <si>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</si>
  <si>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</si>
  <si>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</si>
  <si>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</si>
  <si>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</si>
  <si>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</si>
  <si>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</si>
  <si>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</si>
  <si>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</si>
  <si>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</si>
  <si>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</si>
  <si>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</si>
  <si>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</si>
  <si>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</si>
  <si>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</si>
  <si>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</si>
  <si>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</si>
  <si>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</si>
  <si>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</si>
  <si>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</si>
  <si>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</si>
  <si>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</si>
  <si>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</si>
  <si>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</si>
  <si>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</si>
  <si>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</si>
  <si>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</si>
  <si>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</si>
  <si>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</si>
  <si>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</si>
  <si>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</si>
  <si>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</si>
  <si>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</si>
  <si>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</si>
  <si>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</si>
  <si>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</si>
  <si>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</si>
  <si>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</si>
  <si>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</si>
  <si>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</si>
  <si>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</si>
  <si>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</si>
  <si>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</si>
  <si>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</si>
  <si>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</si>
  <si>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</si>
  <si>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</si>
  <si>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</si>
  <si>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</si>
  <si>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</si>
  <si>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</si>
  <si>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</si>
  <si>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</si>
  <si>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</si>
  <si>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</si>
  <si>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</si>
  <si>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</si>
  <si>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</si>
  <si>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</si>
  <si>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</si>
  <si>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</si>
  <si>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</si>
  <si>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</si>
  <si>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</si>
  <si>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</si>
  <si>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</si>
  <si>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</si>
  <si>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</si>
  <si>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</si>
  <si>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</si>
  <si>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</si>
  <si>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</si>
  <si>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</si>
  <si>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</si>
  <si>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</si>
  <si>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</si>
  <si>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</si>
  <si>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</si>
  <si>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</si>
  <si>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</si>
  <si>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</si>
  <si>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</si>
  <si>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</si>
  <si>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</si>
  <si>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</si>
  <si>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</si>
  <si>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</si>
  <si>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</si>
  <si>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</si>
  <si>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</si>
  <si>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</si>
  <si>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</si>
  <si>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</si>
  <si>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</si>
  <si>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</si>
  <si>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</si>
  <si>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</si>
  <si>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</si>
  <si>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</si>
  <si>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</si>
  <si>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</si>
  <si>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</si>
  <si>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</si>
  <si>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</si>
  <si>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</si>
  <si>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</si>
  <si>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</si>
  <si>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</si>
  <si>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</si>
  <si>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</si>
  <si>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</si>
  <si>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</si>
  <si>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</si>
  <si>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</si>
  <si>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</si>
  <si>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</si>
  <si>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</si>
  <si>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</si>
  <si>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</si>
  <si>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</si>
  <si>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</si>
  <si>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</si>
  <si>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</si>
  <si>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</si>
  <si>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</si>
  <si>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</si>
  <si>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</si>
  <si>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</si>
  <si>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</si>
  <si>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</si>
  <si>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</si>
  <si>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</si>
  <si>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</si>
  <si>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</si>
  <si>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</si>
  <si>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</si>
  <si>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</si>
  <si>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</si>
  <si>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</si>
  <si>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</si>
  <si>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</si>
  <si>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</si>
  <si>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</si>
  <si>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</si>
  <si>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</si>
  <si>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</si>
  <si>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</si>
  <si>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</si>
  <si>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</si>
  <si>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</si>
  <si>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</si>
  <si>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</si>
  <si>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</si>
  <si>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</si>
  <si>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</si>
  <si>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</si>
  <si>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</si>
  <si>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</si>
  <si>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</si>
  <si>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</si>
  <si>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</si>
  <si>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</si>
  <si>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</si>
  <si>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</si>
  <si>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</si>
  <si>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</si>
  <si>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</si>
  <si>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</si>
  <si>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</si>
  <si>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</si>
  <si>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</si>
  <si>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</si>
  <si>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</si>
  <si>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</si>
  <si>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</si>
  <si>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</si>
  <si>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</si>
  <si>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</si>
  <si>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</si>
  <si>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</si>
  <si>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</si>
  <si>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</si>
  <si>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</si>
  <si>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</si>
  <si>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</si>
  <si>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</si>
  <si>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</si>
  <si>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</si>
  <si>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</si>
  <si>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</si>
  <si>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</si>
  <si>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</si>
  <si>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</si>
  <si>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</si>
  <si>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</si>
  <si>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</si>
  <si>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</si>
  <si>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</si>
  <si>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</si>
  <si>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</si>
  <si>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</si>
  <si>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</si>
  <si>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</si>
  <si>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</si>
  <si>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</si>
  <si>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</si>
  <si>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</si>
  <si>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</si>
  <si>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</si>
  <si>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</si>
  <si>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</si>
  <si>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</si>
  <si>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</si>
  <si>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</si>
  <si>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</si>
  <si>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</si>
  <si>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</si>
  <si>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</si>
  <si>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</si>
  <si>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</si>
  <si>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</si>
  <si>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</si>
  <si>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</si>
  <si>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</si>
  <si>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</si>
  <si>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</si>
  <si>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</si>
  <si>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</si>
  <si>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</si>
  <si>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</si>
  <si>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</si>
  <si>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</si>
  <si>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</si>
  <si>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</si>
  <si>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</si>
  <si>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</si>
  <si>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</si>
  <si>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</si>
  <si>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</si>
  <si>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</si>
  <si>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</si>
  <si>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</si>
  <si>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</si>
  <si>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</si>
  <si>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</si>
  <si>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</si>
  <si>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</si>
  <si>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</si>
  <si>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</si>
  <si>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</si>
  <si>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</si>
  <si>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</si>
  <si>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</si>
  <si>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</si>
  <si>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</si>
  <si>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</si>
  <si>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</si>
  <si>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</si>
  <si>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</si>
  <si>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</si>
  <si>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</si>
  <si>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</si>
  <si>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</si>
  <si>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</si>
  <si>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</si>
  <si>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</si>
  <si>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</si>
  <si>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</si>
  <si>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</si>
  <si>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</si>
  <si>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</si>
  <si>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</si>
  <si>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</si>
  <si>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</si>
  <si>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</si>
  <si>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</si>
  <si>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</si>
  <si>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</si>
  <si>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</si>
  <si>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</si>
  <si>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</si>
  <si>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</si>
  <si>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</si>
  <si>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</si>
  <si>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</si>
  <si>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</si>
  <si>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</si>
  <si>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</si>
  <si>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</si>
  <si>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</si>
  <si>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</si>
  <si>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</si>
  <si>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</si>
  <si>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</si>
  <si>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</si>
  <si>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</si>
  <si>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</si>
  <si>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</si>
  <si>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</si>
  <si>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</si>
  <si>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</si>
  <si>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</si>
  <si>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</si>
  <si>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</si>
  <si>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</si>
  <si>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</si>
  <si>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</si>
  <si>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</si>
  <si>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</si>
  <si>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</si>
  <si>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</si>
  <si>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</si>
  <si>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</si>
  <si>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</si>
  <si>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</si>
  <si>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</si>
  <si>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</si>
  <si>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</si>
  <si>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</si>
  <si>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</si>
  <si>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</si>
  <si>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</si>
  <si>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</si>
  <si>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</si>
  <si>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</si>
  <si>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</si>
  <si>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</si>
  <si>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</si>
  <si>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</si>
  <si>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</si>
  <si>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</si>
  <si>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</si>
  <si>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</si>
  <si>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</si>
  <si>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</si>
  <si>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</si>
  <si>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</si>
  <si>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</si>
  <si>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</si>
  <si>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</si>
  <si>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</si>
  <si>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</si>
  <si>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</si>
  <si>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</si>
  <si>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</si>
  <si>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</si>
  <si>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</si>
  <si>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</si>
  <si>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</si>
  <si>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</si>
  <si>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</si>
  <si>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</si>
  <si>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</si>
  <si>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</si>
  <si>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</si>
  <si>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</si>
  <si>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</si>
  <si>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</si>
  <si>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</si>
  <si>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</si>
  <si>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</si>
  <si>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</si>
  <si>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</si>
  <si>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</si>
  <si>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</si>
  <si>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</si>
  <si>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</si>
  <si>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</si>
  <si>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</si>
  <si>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</si>
  <si>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</si>
  <si>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</si>
  <si>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</si>
  <si>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</si>
  <si>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</si>
  <si>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</si>
  <si>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</si>
  <si>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</si>
  <si>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</si>
  <si>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</si>
  <si>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</si>
  <si>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</si>
  <si>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</si>
  <si>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</si>
  <si>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</si>
  <si>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</si>
  <si>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</si>
  <si>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</si>
  <si>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</si>
  <si>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</si>
  <si>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</si>
  <si>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</si>
  <si>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</si>
  <si>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</si>
  <si>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</si>
  <si>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</si>
  <si>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</si>
  <si>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</si>
  <si>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</si>
  <si>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</si>
  <si>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</si>
  <si>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</si>
  <si>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</si>
  <si>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</si>
  <si>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</si>
  <si>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</si>
  <si>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</si>
  <si>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</si>
  <si>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</si>
  <si>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</si>
  <si>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</si>
  <si>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</si>
  <si>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</si>
  <si>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</si>
  <si>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</si>
  <si>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</si>
  <si>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</si>
  <si>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</si>
  <si>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</si>
  <si>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</si>
  <si>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</si>
  <si>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</si>
  <si>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</si>
  <si>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</si>
  <si>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</si>
  <si>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</si>
  <si>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</si>
  <si>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</si>
  <si>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</si>
  <si>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</si>
  <si>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</si>
  <si>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</si>
  <si>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</si>
  <si>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</si>
  <si>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</si>
  <si>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</si>
  <si>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</si>
  <si>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</si>
  <si>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</si>
  <si>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</si>
  <si>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</si>
  <si>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</si>
  <si>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</si>
  <si>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</si>
  <si>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</si>
  <si>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</si>
  <si>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</si>
  <si>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</si>
  <si>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</si>
  <si>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</si>
  <si>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</si>
  <si>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</si>
  <si>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</si>
  <si>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</si>
  <si>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</si>
  <si>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</si>
  <si>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</si>
  <si>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</si>
  <si>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</si>
  <si>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</si>
  <si>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</si>
  <si>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</si>
  <si>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</si>
  <si>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</si>
  <si>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</si>
  <si>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</si>
  <si>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</si>
  <si>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</si>
  <si>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</si>
  <si>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</si>
  <si>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</si>
  <si>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</si>
  <si>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</si>
  <si>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</si>
  <si>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</si>
  <si>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</si>
  <si>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</si>
  <si>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</si>
  <si>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</si>
  <si>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</si>
  <si>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</si>
  <si>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</si>
  <si>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</si>
  <si>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</si>
  <si>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</si>
  <si>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</si>
  <si>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</si>
  <si>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</si>
  <si>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</si>
  <si>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</si>
  <si>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</si>
  <si>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</si>
  <si>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</si>
  <si>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</si>
  <si>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</si>
  <si>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</si>
  <si>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</si>
  <si>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</si>
  <si>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</si>
  <si>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</si>
  <si>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</si>
  <si>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</si>
  <si>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</si>
  <si>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</si>
  <si>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</si>
  <si>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</si>
  <si>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</si>
  <si>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</si>
  <si>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</si>
  <si>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</si>
  <si>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</si>
  <si>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</si>
  <si>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</si>
  <si>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</si>
  <si>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</si>
  <si>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</si>
  <si>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</si>
  <si>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</si>
  <si>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</si>
  <si>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</si>
  <si>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</si>
  <si>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</si>
  <si>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</si>
  <si>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</si>
  <si>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</si>
  <si>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</si>
  <si>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</si>
  <si>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</si>
  <si>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</si>
  <si>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</si>
  <si>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</si>
  <si>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</si>
  <si>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</si>
  <si>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</si>
  <si>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</si>
  <si>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</si>
  <si>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</si>
  <si>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</si>
  <si>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</si>
  <si>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</si>
  <si>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</si>
  <si>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</si>
  <si>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</si>
  <si>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</si>
  <si>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</si>
  <si>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</si>
  <si>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</si>
  <si>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</si>
  <si>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</si>
  <si>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</si>
  <si>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</si>
  <si>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</si>
  <si>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</si>
  <si>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</si>
  <si>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</si>
  <si>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</si>
  <si>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</si>
  <si>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</si>
  <si>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</si>
  <si>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</si>
  <si>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</si>
  <si>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</si>
  <si>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</si>
  <si>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</si>
  <si>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</si>
  <si>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</si>
  <si>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</si>
  <si>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</si>
  <si>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</si>
  <si>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</si>
  <si>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</si>
  <si>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</si>
  <si>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</si>
  <si>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</si>
  <si>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</si>
  <si>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</si>
  <si>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</si>
  <si>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</si>
  <si>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</si>
  <si>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</si>
  <si>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</si>
  <si>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</si>
  <si>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</si>
  <si>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</si>
  <si>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</si>
  <si>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</si>
  <si>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</si>
  <si>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</si>
  <si>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</si>
  <si>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</si>
  <si>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</si>
  <si>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</si>
  <si>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</si>
  <si>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</si>
  <si>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</si>
  <si>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</si>
  <si>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</si>
  <si>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</si>
  <si>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</si>
  <si>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</si>
  <si>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</si>
  <si>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</si>
  <si>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</si>
  <si>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</si>
  <si>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</si>
  <si>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</si>
  <si>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</si>
  <si>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</si>
  <si>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</si>
  <si>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</si>
  <si>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</si>
  <si>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</si>
  <si>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</si>
  <si>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</si>
  <si>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</si>
  <si>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</si>
  <si>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</si>
  <si>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</si>
  <si>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</si>
  <si>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</si>
  <si>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</si>
  <si>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</si>
  <si>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</si>
  <si>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</si>
  <si>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</si>
  <si>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</si>
  <si>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</si>
  <si>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</si>
  <si>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</si>
  <si>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</si>
  <si>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</si>
  <si>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</si>
  <si>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</si>
  <si>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</si>
  <si>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</si>
  <si>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</si>
  <si>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</si>
  <si>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</si>
  <si>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</si>
  <si>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</si>
  <si>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</si>
  <si>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</si>
  <si>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</si>
  <si>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</si>
  <si>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</si>
  <si>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</si>
  <si>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</si>
  <si>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</si>
  <si>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</si>
  <si>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</si>
  <si>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</si>
  <si>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</si>
  <si>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</si>
  <si>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</si>
  <si>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</si>
  <si>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</si>
  <si>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</si>
  <si>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</si>
  <si>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</si>
  <si>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</si>
  <si>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</si>
  <si>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</si>
  <si>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</si>
  <si>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</si>
  <si>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</si>
  <si>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</si>
  <si>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</si>
  <si>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</si>
  <si>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</si>
  <si>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</si>
  <si>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</si>
  <si>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</si>
  <si>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</si>
  <si>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</si>
  <si>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</si>
  <si>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</si>
  <si>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</si>
  <si>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</si>
  <si>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</si>
  <si>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</si>
  <si>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</si>
  <si>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</si>
  <si>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</si>
  <si>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</si>
  <si>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</si>
  <si>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</si>
  <si>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</si>
  <si>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</si>
  <si>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</si>
  <si>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</si>
  <si>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</si>
  <si>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</si>
  <si>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</si>
  <si>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</si>
  <si>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</si>
  <si>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</si>
  <si>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</si>
  <si>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</si>
  <si>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</si>
  <si>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</si>
  <si>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</si>
  <si>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</si>
  <si>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</si>
  <si>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</si>
  <si>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</si>
  <si>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</si>
  <si>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</si>
  <si>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</si>
  <si>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</si>
  <si>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</si>
  <si>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</si>
  <si>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</si>
  <si>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</si>
  <si>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</si>
  <si>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</si>
  <si>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</si>
  <si>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</si>
  <si>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</si>
  <si>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</si>
  <si>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</si>
  <si>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</si>
  <si>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</si>
  <si>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</si>
  <si>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</si>
  <si>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</si>
  <si>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</si>
  <si>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</si>
  <si>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</si>
  <si>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</si>
  <si>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</si>
  <si>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</si>
  <si>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</si>
  <si>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</si>
  <si>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</si>
  <si>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</si>
  <si>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</si>
  <si>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</si>
  <si>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</si>
  <si>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</si>
  <si>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</si>
  <si>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</si>
  <si>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</si>
  <si>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</si>
  <si>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</si>
  <si>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</si>
  <si>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</si>
  <si>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</si>
  <si>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</si>
  <si>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</si>
  <si>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</si>
  <si>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</si>
  <si>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</si>
  <si>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</si>
  <si>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</si>
  <si>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</si>
  <si>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</si>
  <si>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</si>
  <si>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</si>
  <si>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</si>
  <si>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</si>
  <si>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</si>
  <si>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</si>
  <si>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</si>
  <si>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</si>
  <si>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</si>
  <si>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</si>
  <si>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</si>
  <si>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</si>
  <si>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</si>
  <si>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</si>
  <si>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</si>
  <si>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</si>
  <si>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</si>
  <si>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</si>
  <si>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</si>
  <si>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</si>
  <si>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</si>
  <si>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</si>
  <si>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</si>
  <si>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</si>
  <si>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</si>
  <si>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</si>
  <si>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</si>
  <si>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</si>
  <si>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</si>
  <si>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</si>
  <si>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</si>
  <si>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</si>
  <si>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</si>
  <si>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</si>
  <si>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</si>
  <si>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</si>
  <si>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</si>
  <si>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</si>
  <si>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</si>
  <si>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</si>
  <si>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</si>
  <si>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</si>
  <si>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</si>
  <si>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</si>
  <si>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</si>
  <si>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</si>
  <si>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</si>
  <si>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</si>
  <si>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</si>
  <si>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</si>
  <si>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</si>
  <si>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</si>
  <si>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</si>
  <si>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</si>
  <si>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</si>
  <si>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</si>
  <si>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</si>
  <si>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</si>
  <si>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</si>
  <si>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</si>
  <si>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</si>
  <si>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</si>
  <si>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</si>
  <si>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</si>
  <si>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</si>
  <si>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</si>
  <si>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</si>
  <si>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</si>
  <si>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</si>
  <si>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</si>
  <si>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</si>
  <si>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</si>
  <si>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</si>
  <si>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</si>
  <si>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</si>
  <si>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</si>
  <si>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</si>
  <si>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</si>
  <si>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</si>
  <si>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</si>
  <si>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</si>
  <si>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</si>
  <si>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</si>
  <si>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</si>
  <si>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</si>
  <si>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</si>
  <si>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</si>
  <si>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</si>
  <si>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</si>
  <si>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</si>
  <si>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</si>
  <si>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</si>
  <si>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</si>
  <si>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</si>
  <si>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</si>
  <si>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</si>
  <si>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</si>
  <si>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</si>
  <si>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</si>
  <si>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</si>
  <si>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</si>
  <si>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</si>
  <si>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</si>
  <si>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</si>
  <si>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</si>
  <si>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</si>
  <si>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</si>
  <si>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</si>
  <si>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</si>
  <si>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</si>
  <si>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</si>
  <si>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</si>
  <si>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</si>
  <si>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</si>
  <si>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</si>
  <si>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</si>
  <si>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</si>
  <si>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</si>
  <si>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</si>
  <si>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</si>
  <si>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</si>
  <si>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</si>
  <si>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</si>
  <si>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</si>
  <si>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</si>
  <si>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</si>
  <si>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</si>
  <si>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</si>
  <si>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</si>
  <si>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</si>
  <si>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</si>
  <si>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</si>
  <si>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</si>
  <si>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</si>
  <si>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</si>
  <si>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</si>
  <si>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</si>
  <si>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</si>
  <si>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</si>
  <si>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</si>
  <si>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</si>
  <si>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</si>
  <si>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</si>
  <si>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</si>
  <si>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</si>
  <si>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</si>
  <si>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</si>
  <si>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</si>
  <si>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</si>
  <si>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</si>
  <si>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</si>
  <si>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</si>
  <si>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</si>
  <si>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</si>
  <si>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</si>
  <si>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</si>
  <si>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</si>
  <si>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</si>
  <si>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</si>
  <si>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</si>
  <si>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</si>
  <si>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</si>
  <si>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</si>
  <si>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</si>
  <si>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</si>
  <si>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</si>
  <si>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</si>
  <si>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</si>
  <si>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</si>
  <si>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</si>
  <si>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</si>
  <si>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</si>
  <si>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</si>
  <si>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</si>
  <si>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</si>
  <si>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</si>
  <si>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</si>
  <si>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</si>
  <si>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</si>
  <si>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</si>
  <si>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</si>
  <si>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</si>
  <si>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</si>
  <si>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</si>
  <si>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</si>
  <si>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</si>
  <si>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</si>
  <si>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</si>
  <si>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</si>
  <si>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</si>
  <si>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</si>
  <si>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</si>
  <si>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</si>
  <si>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</si>
  <si>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</si>
  <si>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</si>
  <si>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</si>
  <si>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</si>
  <si>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</si>
  <si>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</si>
  <si>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</si>
  <si>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</si>
  <si>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</si>
  <si>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</si>
  <si>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</si>
  <si>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</si>
  <si>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</si>
  <si>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</si>
  <si>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</si>
  <si>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</si>
  <si>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</si>
  <si>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</si>
  <si>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</si>
  <si>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</si>
  <si>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</si>
  <si>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</si>
  <si>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</si>
  <si>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</si>
  <si>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</si>
  <si>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</si>
  <si>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</si>
  <si>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</si>
  <si>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</si>
  <si>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</si>
  <si>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</si>
  <si>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</si>
  <si>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</si>
  <si>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</si>
  <si>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</si>
  <si>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</si>
  <si>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</si>
  <si>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</si>
  <si>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</si>
  <si>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</si>
  <si>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</si>
  <si>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</si>
  <si>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</si>
  <si>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</si>
  <si>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</si>
  <si>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</si>
  <si>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</si>
  <si>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</si>
  <si>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</si>
  <si>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</si>
  <si>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</si>
  <si>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</si>
  <si>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</si>
  <si>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</si>
  <si>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</si>
  <si>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</si>
  <si>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</si>
  <si>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</si>
  <si>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</si>
  <si>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</si>
  <si>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</si>
  <si>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</si>
  <si>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</si>
  <si>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</si>
  <si>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</si>
  <si>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</si>
  <si>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</si>
  <si>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</si>
  <si>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</si>
  <si>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</si>
  <si>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</si>
  <si>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</si>
  <si>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</si>
  <si>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</si>
  <si>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</si>
  <si>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</si>
  <si>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</si>
  <si>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</si>
  <si>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</si>
  <si>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</si>
  <si>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</si>
  <si>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</si>
  <si>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</si>
  <si>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</si>
  <si>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</si>
  <si>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</si>
  <si>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</si>
  <si>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</si>
  <si>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</si>
  <si>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</si>
  <si>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</si>
  <si>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</si>
  <si>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</si>
  <si>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</si>
  <si>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</si>
  <si>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</si>
  <si>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</si>
  <si>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</si>
  <si>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</si>
  <si>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</si>
  <si>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</si>
  <si>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</si>
  <si>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</si>
  <si>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</si>
  <si>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</si>
  <si>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</si>
  <si>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</si>
  <si>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</si>
  <si>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</si>
  <si>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</si>
  <si>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</si>
  <si>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</si>
  <si>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</si>
  <si>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</si>
  <si>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</si>
  <si>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</si>
  <si>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</si>
  <si>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</si>
  <si>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</si>
  <si>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</si>
  <si>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</si>
  <si>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</si>
  <si>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</si>
  <si>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</si>
  <si>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</si>
  <si>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</si>
  <si>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</si>
  <si>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</si>
  <si>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</si>
  <si>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</si>
  <si>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</si>
  <si>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</si>
  <si>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</si>
  <si>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</si>
  <si>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</si>
  <si>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</si>
  <si>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</si>
  <si>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</si>
  <si>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</si>
  <si>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</si>
  <si>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</si>
  <si>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</si>
  <si>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</si>
  <si>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</si>
  <si>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</si>
  <si>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</si>
  <si>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</si>
  <si>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</si>
  <si>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</si>
  <si>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</si>
  <si>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</si>
  <si>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</si>
  <si>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</si>
  <si>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</si>
  <si>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</si>
  <si>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</si>
  <si>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</si>
  <si>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</si>
  <si>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</si>
  <si>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</si>
  <si>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</si>
  <si>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</si>
  <si>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</si>
  <si>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</si>
  <si>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</si>
  <si>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</si>
  <si>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</si>
  <si>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</si>
  <si>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</si>
  <si>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</si>
  <si>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</si>
  <si>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</si>
  <si>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</si>
  <si>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</si>
  <si>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</si>
  <si>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</si>
  <si>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</si>
  <si>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</si>
  <si>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</si>
  <si>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</si>
  <si>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</si>
  <si>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</si>
  <si>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</si>
  <si>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</si>
  <si>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</si>
  <si>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</si>
  <si>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</si>
  <si>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</si>
  <si>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</si>
  <si>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</si>
  <si>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</si>
  <si>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</si>
  <si>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</si>
  <si>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</si>
  <si>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</si>
  <si>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</si>
  <si>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</si>
  <si>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</si>
  <si>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</si>
  <si>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</si>
  <si>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</si>
  <si>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</si>
  <si>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</si>
  <si>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</si>
  <si>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</si>
  <si>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</si>
  <si>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</si>
  <si>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</si>
  <si>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</si>
  <si>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</si>
  <si>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</si>
  <si>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</si>
  <si>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</si>
  <si>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</si>
  <si>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</si>
  <si>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</si>
  <si>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</si>
  <si>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</si>
  <si>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</si>
  <si>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</si>
  <si>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</si>
  <si>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</si>
  <si>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</si>
  <si>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</si>
  <si>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</si>
  <si>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</si>
  <si>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</si>
  <si>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</si>
  <si>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</si>
  <si>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</si>
  <si>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</si>
  <si>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</si>
  <si>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</si>
  <si>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</si>
  <si>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</si>
  <si>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</si>
  <si>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</si>
  <si>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</si>
  <si>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</si>
  <si>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</si>
  <si>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</si>
  <si>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</si>
  <si>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</si>
  <si>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</si>
  <si>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</si>
  <si>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</si>
  <si>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</si>
  <si>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</si>
  <si>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</si>
  <si>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</si>
  <si>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</si>
  <si>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</si>
  <si>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</si>
  <si>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</si>
  <si>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</si>
  <si>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</si>
  <si>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</si>
  <si>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</si>
  <si>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</si>
  <si>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</si>
  <si>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</si>
  <si>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</si>
  <si>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</si>
  <si>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</si>
  <si>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</si>
  <si>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</si>
  <si>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</si>
  <si>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</si>
  <si>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</si>
  <si>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</si>
  <si>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</si>
  <si>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</si>
  <si>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</si>
  <si>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</si>
  <si>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</si>
  <si>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</si>
  <si>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</si>
  <si>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</si>
  <si>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</si>
  <si>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</si>
  <si>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</si>
  <si>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</si>
  <si>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</si>
  <si>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</si>
  <si>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</si>
  <si>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</si>
  <si>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</si>
  <si>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</si>
  <si>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</si>
  <si>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</si>
  <si>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</si>
  <si>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</si>
  <si>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</si>
  <si>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</si>
  <si>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</si>
  <si>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</si>
  <si>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</si>
  <si>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</si>
  <si>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</si>
  <si>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</si>
  <si>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</si>
  <si>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</si>
  <si>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</si>
  <si>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</si>
  <si>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</si>
  <si>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</si>
  <si>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</si>
  <si>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</si>
  <si>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</si>
  <si>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</si>
  <si>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</si>
  <si>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</si>
  <si>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</si>
  <si>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</si>
  <si>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</si>
  <si>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</si>
  <si>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</si>
  <si>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</si>
  <si>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</si>
  <si>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</si>
  <si>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</si>
  <si>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</si>
  <si>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</si>
  <si>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</si>
  <si>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</si>
  <si>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</si>
  <si>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</si>
  <si>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</si>
  <si>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</si>
  <si>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</si>
  <si>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</si>
  <si>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</si>
  <si>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</si>
  <si>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</si>
  <si>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</si>
  <si>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</si>
  <si>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</si>
  <si>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</si>
  <si>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</si>
  <si>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</si>
  <si>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</si>
  <si>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</si>
  <si>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</si>
  <si>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</si>
  <si>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</si>
  <si>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</si>
  <si>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</si>
  <si>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</si>
  <si>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</si>
  <si>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</si>
  <si>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</si>
  <si>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</si>
  <si>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</si>
  <si>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</si>
  <si>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</si>
  <si>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</si>
  <si>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</si>
  <si>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</si>
  <si>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</si>
  <si>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</si>
  <si>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</si>
  <si>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</si>
  <si>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</si>
  <si>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</si>
  <si>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</si>
  <si>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</si>
  <si>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</si>
  <si>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</si>
  <si>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</si>
  <si>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</si>
  <si>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</si>
  <si>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</si>
  <si>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</si>
  <si>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</si>
  <si>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</si>
  <si>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</si>
  <si>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</si>
  <si>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</si>
  <si>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</si>
  <si>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</si>
  <si>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</si>
  <si>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</si>
  <si>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</si>
  <si>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</si>
  <si>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</si>
  <si>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</si>
  <si>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</si>
  <si>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</si>
  <si>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</si>
  <si>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</si>
  <si>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</si>
  <si>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</si>
  <si>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</si>
  <si>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</si>
  <si>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</si>
  <si>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</si>
  <si>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</si>
  <si>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</si>
  <si>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</si>
  <si>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</si>
  <si>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</si>
  <si>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</si>
  <si>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</si>
  <si>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</si>
  <si>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</si>
  <si>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</si>
  <si>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</si>
  <si>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</si>
  <si>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</si>
  <si>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</si>
  <si>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</si>
  <si>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</si>
  <si>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</si>
  <si>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</si>
  <si>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</si>
  <si>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</si>
  <si>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</si>
  <si>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</si>
  <si>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</si>
  <si>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</si>
  <si>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</si>
  <si>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</si>
  <si>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</si>
  <si>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</si>
  <si>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</si>
  <si>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</si>
  <si>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</si>
  <si>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</si>
  <si>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</si>
  <si>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</si>
  <si>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</si>
  <si>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</si>
  <si>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</si>
  <si>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</si>
  <si>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</si>
  <si>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</si>
  <si>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</si>
  <si>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</si>
  <si>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</si>
  <si>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</si>
  <si>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</si>
  <si>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</si>
  <si>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</si>
  <si>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</si>
  <si>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</si>
  <si>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</si>
  <si>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</si>
  <si>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</si>
  <si>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</si>
  <si>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</si>
  <si>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</si>
  <si>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</si>
  <si>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</si>
  <si>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</si>
  <si>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</si>
  <si>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</si>
  <si>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</si>
  <si>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</si>
  <si>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</si>
  <si>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</si>
  <si>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</si>
  <si>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</si>
  <si>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</si>
  <si>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</si>
  <si>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</si>
  <si>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</si>
  <si>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</si>
  <si>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</si>
  <si>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</si>
  <si>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</si>
  <si>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</si>
  <si>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</si>
  <si>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</si>
  <si>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</si>
  <si>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</si>
  <si>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</si>
  <si>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</si>
  <si>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</si>
  <si>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</si>
  <si>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</si>
  <si>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</si>
  <si>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</si>
  <si>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</si>
  <si>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</si>
  <si>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</si>
  <si>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</si>
  <si>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</si>
  <si>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</si>
  <si>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</si>
  <si>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</si>
  <si>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</si>
  <si>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</si>
  <si>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</si>
  <si>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</si>
  <si>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</si>
  <si>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</si>
  <si>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</si>
  <si>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</si>
  <si>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</si>
  <si>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</si>
  <si>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</si>
  <si>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</si>
  <si>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</si>
  <si>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</si>
  <si>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</si>
  <si>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</si>
  <si>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</si>
  <si>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</si>
  <si>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</si>
  <si>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</si>
  <si>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</si>
  <si>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</si>
  <si>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</si>
  <si>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</si>
  <si>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</si>
  <si>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</si>
  <si>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</si>
  <si>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</si>
  <si>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</si>
  <si>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</si>
  <si>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</si>
  <si>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</si>
  <si>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</si>
  <si>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</si>
  <si>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</si>
  <si>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</si>
  <si>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</si>
  <si>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</si>
  <si>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</si>
  <si>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</si>
  <si>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</si>
  <si>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</si>
  <si>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</si>
  <si>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</si>
  <si>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</si>
  <si>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</si>
  <si>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</si>
  <si>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</si>
  <si>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</si>
  <si>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</si>
  <si>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</si>
  <si>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</si>
  <si>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</si>
  <si>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</si>
  <si>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</si>
  <si>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</si>
  <si>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</si>
  <si>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</si>
  <si>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</si>
  <si>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</si>
  <si>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</si>
  <si>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</si>
  <si>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</si>
  <si>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</si>
  <si>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</si>
  <si>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</si>
  <si>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</si>
  <si>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</si>
  <si>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</si>
  <si>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</si>
  <si>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</si>
  <si>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</si>
  <si>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</si>
  <si>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</si>
  <si>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</si>
  <si>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</si>
  <si>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</si>
  <si>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</si>
  <si>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</si>
  <si>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</si>
  <si>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</si>
  <si>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</si>
  <si>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</si>
  <si>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</si>
  <si>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</si>
  <si>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</si>
  <si>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</si>
  <si>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</si>
  <si>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</si>
  <si>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</si>
  <si>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</si>
  <si>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</si>
  <si>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</si>
  <si>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</si>
  <si>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</si>
  <si>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</si>
  <si>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</si>
  <si>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</si>
  <si>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</si>
  <si>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</si>
  <si>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</si>
  <si>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</si>
  <si>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</si>
  <si>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</si>
  <si>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</si>
  <si>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</si>
  <si>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</si>
  <si>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</si>
  <si>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</si>
  <si>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</si>
  <si>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</si>
  <si>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</si>
  <si>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</si>
  <si>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</si>
  <si>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</si>
  <si>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</si>
  <si>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</si>
  <si>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</si>
  <si>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</si>
  <si>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</si>
  <si>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</si>
  <si>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</si>
  <si>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</si>
  <si>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</si>
  <si>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</si>
  <si>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</si>
  <si>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</si>
  <si>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</si>
  <si>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</si>
  <si>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</si>
  <si>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</si>
  <si>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</si>
  <si>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</si>
  <si>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</si>
  <si>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</si>
  <si>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</si>
  <si>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</si>
  <si>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</si>
  <si>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</si>
  <si>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</si>
  <si>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</si>
  <si>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</si>
  <si>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</si>
  <si>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</si>
  <si>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</si>
  <si>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</si>
  <si>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</si>
  <si>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</si>
  <si>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</si>
  <si>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</si>
  <si>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</si>
  <si>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</si>
  <si>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</si>
  <si>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</si>
  <si>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</si>
  <si>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</si>
  <si>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</si>
  <si>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</si>
  <si>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</si>
  <si>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</si>
  <si>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</si>
  <si>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</si>
  <si>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</si>
  <si>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</si>
  <si>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</si>
  <si>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</si>
  <si>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</si>
  <si>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</si>
  <si>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</si>
  <si>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</si>
  <si>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</si>
  <si>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</si>
  <si>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</si>
  <si>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</si>
  <si>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</si>
  <si>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</si>
  <si>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</si>
  <si>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</si>
  <si>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</si>
  <si>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</si>
  <si>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</si>
  <si>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</si>
  <si>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</si>
  <si>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</si>
  <si>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</si>
  <si>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</si>
  <si>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</si>
  <si>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</si>
  <si>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</si>
  <si>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</si>
  <si>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</si>
  <si>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</si>
  <si>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</si>
  <si>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</si>
  <si>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</si>
  <si>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</si>
  <si>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</si>
  <si>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</si>
  <si>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</si>
  <si>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</si>
  <si>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</si>
  <si>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</si>
  <si>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</si>
  <si>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</si>
  <si>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</si>
  <si>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</si>
  <si>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</si>
  <si>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</si>
  <si>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</si>
  <si>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</si>
  <si>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</si>
  <si>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</si>
  <si>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</si>
  <si>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</si>
  <si>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</si>
  <si>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</si>
  <si>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</si>
  <si>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</si>
  <si>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</si>
  <si>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</si>
  <si>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</si>
  <si>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</si>
  <si>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</si>
  <si>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</si>
  <si>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</si>
  <si>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</si>
  <si>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</si>
  <si>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</si>
  <si>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</si>
  <si>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</si>
  <si>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</si>
  <si>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</si>
  <si>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</si>
  <si>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</si>
  <si>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</si>
  <si>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</si>
  <si>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</si>
  <si>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</si>
  <si>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</si>
  <si>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</si>
  <si>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</si>
  <si>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</si>
  <si>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</si>
  <si>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</si>
  <si>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</si>
  <si>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</si>
  <si>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</si>
  <si>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</si>
  <si>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</si>
  <si>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</si>
  <si>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</si>
  <si>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</si>
  <si>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</si>
  <si>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</si>
  <si>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</si>
  <si>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</si>
  <si>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</si>
  <si>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</si>
  <si>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</si>
  <si>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</si>
  <si>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</si>
  <si>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</si>
  <si>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</si>
  <si>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</si>
  <si>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</si>
  <si>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</si>
  <si>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</si>
  <si>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</si>
  <si>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</si>
  <si>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</si>
  <si>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</si>
  <si>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</si>
  <si>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</si>
  <si>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</si>
  <si>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</si>
  <si>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</si>
  <si>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</si>
  <si>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</si>
  <si>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</si>
  <si>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</si>
  <si>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</si>
  <si>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</si>
  <si>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</si>
  <si>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</si>
  <si>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</si>
  <si>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</si>
  <si>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</si>
  <si>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</si>
  <si>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</si>
  <si>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</si>
  <si>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</si>
  <si>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</si>
  <si>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</si>
  <si>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</si>
  <si>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</si>
  <si>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</si>
  <si>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</si>
  <si>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</si>
  <si>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</si>
  <si>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</si>
  <si>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</si>
  <si>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</si>
  <si>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</si>
  <si>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</si>
  <si>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</si>
  <si>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</si>
  <si>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</si>
  <si>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</si>
  <si>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</si>
  <si>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</si>
  <si>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</si>
  <si>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</si>
  <si>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</si>
  <si>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</si>
  <si>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</si>
  <si>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</si>
  <si>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</si>
  <si>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</si>
  <si>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</si>
  <si>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</si>
  <si>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</si>
  <si>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</si>
  <si>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</si>
  <si>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</si>
  <si>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</si>
  <si>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</si>
  <si>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</si>
  <si>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</si>
  <si>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</si>
  <si>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</si>
  <si>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</si>
  <si>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</si>
  <si>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</si>
  <si>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</si>
  <si>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</si>
  <si>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</si>
  <si>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</si>
  <si>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</si>
  <si>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</si>
  <si>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</si>
  <si>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</si>
  <si>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</si>
  <si>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</si>
  <si>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</si>
  <si>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</si>
  <si>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</si>
  <si>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</si>
  <si>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</si>
  <si>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</si>
  <si>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</si>
  <si>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</si>
  <si>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</si>
  <si>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</si>
  <si>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</si>
  <si>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</si>
  <si>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</si>
  <si>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</si>
  <si>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</si>
  <si>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</si>
  <si>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</si>
  <si>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</si>
  <si>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</si>
  <si>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</si>
  <si>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</si>
  <si>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</si>
  <si>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</si>
  <si>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</si>
  <si>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</si>
  <si>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</si>
  <si>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</si>
  <si>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</si>
  <si>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</si>
  <si>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</si>
  <si>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</si>
  <si>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</si>
  <si>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</si>
  <si>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</si>
  <si>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</si>
  <si>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</si>
  <si>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</si>
  <si>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</si>
  <si>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</si>
  <si>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</si>
  <si>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</si>
  <si>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</si>
  <si>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</si>
  <si>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</si>
  <si>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</si>
  <si>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</si>
  <si>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</si>
  <si>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</si>
  <si>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</si>
  <si>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</si>
  <si>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</si>
  <si>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</si>
  <si>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</si>
  <si>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</si>
  <si>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</si>
  <si>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</si>
  <si>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</si>
  <si>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</si>
  <si>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</si>
  <si>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</si>
  <si>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</si>
  <si>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</si>
  <si>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</si>
  <si>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</si>
  <si>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</si>
  <si>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</si>
  <si>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</si>
  <si>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</si>
  <si>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</si>
  <si>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</si>
  <si>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</si>
  <si>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</si>
  <si>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</si>
  <si>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</si>
  <si>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</si>
  <si>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</si>
  <si>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</si>
  <si>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</si>
  <si>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</si>
  <si>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</si>
  <si>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</si>
  <si>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</si>
  <si>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</si>
  <si>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</si>
  <si>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</si>
  <si>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</si>
  <si>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</si>
  <si>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</si>
  <si>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</si>
  <si>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</si>
  <si>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</si>
  <si>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</si>
  <si>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</si>
  <si>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</si>
  <si>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</si>
  <si>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</si>
  <si>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</si>
  <si>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</si>
  <si>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</si>
  <si>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</si>
  <si>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</si>
  <si>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</si>
  <si>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</si>
  <si>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</si>
  <si>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</si>
  <si>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</si>
  <si>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</si>
  <si>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</si>
  <si>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</si>
  <si>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</si>
  <si>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</si>
  <si>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</si>
  <si>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</si>
  <si>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</si>
  <si>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</si>
  <si>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</si>
  <si>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</si>
  <si>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</si>
  <si>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</si>
  <si>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</si>
  <si>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</si>
  <si>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</si>
  <si>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</si>
  <si>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</si>
  <si>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</si>
  <si>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</si>
  <si>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</si>
  <si>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</si>
  <si>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</si>
  <si>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</si>
  <si>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</si>
  <si>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</si>
  <si>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</si>
  <si>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</si>
  <si>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</si>
  <si>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</si>
  <si>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</si>
  <si>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</si>
  <si>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</si>
  <si>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</si>
  <si>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</si>
  <si>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</si>
  <si>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</si>
  <si>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</si>
  <si>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</si>
  <si>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</si>
  <si>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</si>
  <si>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</si>
  <si>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</si>
  <si>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</si>
  <si>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</si>
  <si>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</si>
  <si>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</si>
  <si>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</si>
  <si>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</si>
  <si>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</si>
  <si>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</si>
  <si>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</si>
  <si>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</si>
  <si>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</si>
  <si>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</si>
  <si>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</si>
  <si>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</si>
  <si>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</si>
  <si>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</si>
  <si>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</si>
  <si>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</si>
  <si>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</si>
  <si>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</si>
  <si>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</si>
  <si>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</si>
  <si>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</si>
  <si>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</si>
  <si>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</si>
  <si>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</si>
  <si>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</si>
  <si>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</si>
  <si>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</si>
  <si>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</si>
  <si>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</si>
  <si>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</si>
  <si>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</si>
  <si>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</si>
  <si>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</si>
  <si>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</si>
  <si>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</si>
  <si>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</si>
  <si>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</si>
  <si>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</si>
  <si>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</si>
  <si>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</si>
  <si>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</si>
  <si>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</si>
  <si>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</si>
  <si>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</si>
  <si>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</si>
  <si>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</si>
  <si>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</si>
  <si>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</si>
  <si>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</si>
  <si>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</si>
  <si>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</si>
  <si>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</si>
  <si>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</si>
  <si>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</si>
  <si>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</si>
  <si>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</si>
  <si>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</si>
  <si>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</si>
  <si>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</si>
  <si>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</si>
  <si>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</si>
  <si>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</si>
  <si>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</si>
  <si>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</si>
  <si>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</si>
  <si>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</si>
  <si>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</si>
  <si>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</si>
  <si>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</si>
  <si>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</si>
  <si>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</si>
  <si>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</si>
  <si>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</si>
  <si>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</si>
  <si>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</si>
  <si>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</si>
  <si>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</si>
  <si>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</si>
  <si>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</si>
  <si>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</si>
  <si>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</si>
  <si>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</si>
  <si>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</si>
  <si>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</si>
  <si>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</si>
  <si>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</si>
  <si>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</si>
  <si>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</si>
  <si>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</si>
  <si>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</si>
  <si>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</si>
  <si>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</si>
  <si>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</si>
  <si>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</si>
  <si>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</si>
  <si>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</si>
  <si>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</si>
  <si>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</si>
  <si>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</si>
  <si>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</si>
  <si>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</si>
  <si>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</si>
  <si>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</si>
  <si>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</si>
  <si>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</si>
  <si>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</si>
  <si>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</si>
  <si>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</si>
  <si>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</si>
  <si>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</si>
  <si>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</si>
  <si>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</si>
  <si>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</si>
  <si>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</si>
  <si>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</si>
  <si>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</si>
  <si>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</si>
  <si>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</si>
  <si>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</si>
  <si>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</si>
  <si>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</si>
  <si>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</si>
  <si>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</si>
  <si>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</si>
  <si>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</si>
  <si>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</si>
  <si>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</si>
  <si>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</si>
  <si>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</si>
  <si>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</si>
  <si>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</si>
  <si>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</si>
  <si>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</si>
  <si>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</si>
  <si>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</si>
  <si>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</si>
  <si>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</si>
  <si>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</si>
  <si>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</si>
  <si>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</si>
  <si>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</si>
  <si>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</si>
  <si>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</si>
  <si>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</si>
  <si>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</si>
  <si>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</si>
  <si>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</si>
  <si>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</si>
  <si>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</si>
  <si>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</si>
  <si>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</si>
  <si>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</si>
  <si>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</si>
  <si>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</si>
  <si>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</si>
  <si>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</si>
  <si>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</si>
  <si>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</si>
  <si>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</si>
  <si>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</si>
  <si>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</si>
  <si>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</si>
  <si>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</si>
  <si>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</si>
  <si>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</si>
  <si>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</si>
  <si>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</si>
  <si>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</si>
  <si>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</si>
  <si>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</si>
  <si>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</si>
  <si>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</si>
  <si>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</si>
  <si>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</si>
  <si>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</si>
  <si>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</si>
  <si>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</si>
  <si>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</si>
  <si>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</si>
  <si>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</si>
  <si>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</si>
  <si>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</si>
  <si>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</si>
  <si>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</si>
  <si>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</si>
  <si>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</si>
  <si>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</si>
  <si>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</si>
  <si>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</si>
  <si>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</si>
  <si>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</si>
  <si>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</si>
  <si>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</si>
  <si>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</si>
  <si>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</si>
  <si>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</si>
  <si>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</si>
  <si>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</si>
  <si>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</si>
  <si>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</si>
  <si>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</si>
  <si>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</si>
  <si>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</si>
  <si>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</si>
  <si>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</si>
  <si>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</si>
  <si>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</si>
  <si>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</si>
  <si>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</si>
  <si>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</si>
  <si>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</si>
  <si>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</si>
  <si>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</si>
  <si>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</si>
  <si>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</si>
  <si>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</si>
  <si>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</si>
  <si>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</si>
  <si>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</si>
  <si>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</si>
  <si>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</si>
  <si>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</si>
  <si>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</si>
  <si>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</si>
  <si>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</si>
  <si>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</si>
  <si>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</si>
  <si>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</si>
  <si>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</si>
  <si>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</si>
  <si>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</si>
  <si>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</si>
  <si>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</si>
  <si>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</si>
  <si>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</si>
  <si>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</si>
  <si>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</si>
  <si>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</si>
  <si>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</si>
  <si>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</si>
  <si>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</si>
  <si>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</si>
  <si>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</si>
  <si>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</si>
  <si>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</si>
  <si>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</si>
  <si>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</si>
  <si>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</si>
  <si>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</si>
  <si>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</si>
  <si>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</si>
  <si>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</si>
  <si>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</si>
  <si>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</si>
  <si>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</si>
  <si>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</si>
  <si>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</si>
  <si>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</si>
  <si>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</si>
  <si>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</si>
  <si>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</si>
  <si>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</si>
  <si>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</si>
  <si>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</si>
  <si>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</si>
  <si>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</si>
  <si>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</si>
  <si>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</si>
  <si>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</si>
  <si>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</si>
  <si>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</si>
  <si>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</si>
  <si>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</si>
  <si>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</si>
  <si>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</si>
  <si>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</si>
  <si>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</si>
  <si>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</si>
  <si>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</si>
  <si>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</si>
  <si>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</si>
  <si>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</si>
  <si>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</si>
  <si>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</si>
  <si>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</si>
  <si>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</si>
  <si>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</si>
  <si>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</si>
  <si>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</si>
  <si>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</si>
  <si>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</si>
  <si>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</si>
  <si>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</si>
  <si>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</si>
  <si>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</si>
  <si>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</si>
  <si>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</si>
  <si>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</si>
  <si>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</si>
  <si>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</si>
  <si>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</si>
  <si>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</si>
  <si>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</si>
  <si>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</si>
  <si>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</si>
  <si>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</si>
  <si>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</si>
  <si>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</si>
  <si>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</si>
  <si>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</si>
  <si>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</si>
  <si>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</si>
  <si>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</si>
  <si>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</si>
  <si>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</si>
  <si>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</si>
  <si>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</si>
  <si>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</si>
  <si>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</si>
  <si>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</si>
  <si>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</si>
  <si>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</si>
  <si>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</si>
  <si>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</si>
  <si>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</si>
  <si>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</si>
  <si>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</si>
  <si>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</si>
  <si>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</si>
  <si>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</si>
  <si>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</si>
  <si>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</si>
  <si>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</si>
  <si>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</si>
  <si>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</si>
  <si>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</si>
  <si>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</si>
  <si>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</si>
  <si>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</si>
  <si>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</si>
  <si>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</si>
  <si>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</si>
  <si>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</si>
  <si>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</si>
  <si>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</si>
  <si>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</si>
  <si>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</si>
  <si>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</si>
  <si>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</si>
  <si>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</si>
  <si>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</si>
  <si>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</si>
  <si>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</si>
  <si>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</si>
  <si>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</si>
  <si>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</si>
  <si>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</si>
  <si>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</si>
  <si>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</si>
  <si>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</si>
  <si>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</si>
  <si>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</si>
  <si>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</si>
  <si>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</si>
  <si>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</si>
  <si>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</si>
  <si>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</si>
  <si>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</si>
  <si>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</si>
  <si>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</si>
  <si>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</si>
  <si>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</si>
  <si>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</si>
  <si>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</si>
  <si>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</si>
  <si>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</si>
  <si>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</si>
  <si>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</si>
  <si>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</si>
  <si>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</si>
  <si>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</si>
  <si>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</si>
  <si>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</si>
  <si>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</si>
  <si>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</si>
  <si>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</si>
  <si>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</si>
  <si>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</si>
  <si>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</si>
  <si>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</si>
  <si>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</si>
  <si>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</si>
  <si>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</si>
  <si>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</si>
  <si>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</si>
  <si>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</si>
  <si>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</si>
  <si>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</si>
  <si>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</si>
  <si>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</si>
  <si>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</si>
  <si>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</si>
  <si>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</si>
  <si>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</si>
  <si>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</si>
  <si>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</si>
  <si>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</si>
  <si>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</si>
  <si>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</si>
  <si>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</si>
  <si>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</si>
  <si>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</si>
  <si>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</si>
  <si>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</si>
  <si>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</si>
  <si>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</si>
  <si>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</si>
  <si>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</si>
  <si>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</si>
  <si>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</si>
  <si>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</si>
  <si>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</si>
  <si>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</si>
  <si>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</si>
  <si>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</si>
  <si>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</si>
  <si>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</si>
  <si>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</si>
  <si>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</si>
  <si>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</si>
  <si>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</si>
  <si>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</si>
  <si>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</si>
  <si>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</si>
  <si>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</si>
  <si>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</si>
  <si>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</si>
  <si>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</si>
  <si>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</si>
  <si>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</si>
  <si>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</si>
  <si>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</si>
  <si>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</si>
  <si>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</si>
  <si>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</si>
  <si>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</si>
  <si>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</si>
  <si>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</si>
  <si>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</si>
  <si>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</si>
  <si>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</si>
  <si>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</si>
  <si>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</si>
  <si>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</si>
  <si>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</si>
  <si>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</si>
  <si>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</si>
  <si>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</si>
  <si>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</si>
  <si>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</si>
  <si>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</si>
  <si>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</si>
  <si>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</si>
  <si>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</si>
  <si>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</si>
  <si>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</si>
  <si>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</si>
  <si>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</si>
  <si>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</si>
  <si>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</si>
  <si>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</si>
  <si>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</si>
  <si>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</si>
  <si>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</si>
  <si>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</si>
  <si>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</si>
  <si>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</si>
  <si>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</si>
  <si>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</si>
  <si>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</si>
  <si>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</si>
  <si>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</si>
  <si>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</si>
  <si>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</si>
  <si>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</si>
  <si>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</si>
  <si>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</si>
  <si>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</si>
  <si>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</si>
  <si>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</si>
  <si>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</si>
  <si>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</si>
  <si>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</si>
  <si>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</si>
  <si>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</si>
  <si>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</si>
  <si>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</si>
  <si>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</si>
  <si>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</si>
  <si>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</si>
  <si>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</si>
  <si>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</si>
  <si>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</si>
  <si>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</si>
  <si>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</si>
  <si>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</si>
  <si>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</si>
  <si>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</si>
  <si>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</si>
  <si>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</si>
  <si>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</si>
  <si>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</si>
  <si>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</si>
  <si>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</si>
  <si>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</si>
  <si>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</si>
  <si>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</si>
  <si>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</si>
  <si>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</si>
  <si>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</si>
  <si>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</si>
  <si>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</si>
  <si>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</si>
  <si>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</si>
  <si>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</si>
  <si>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</si>
  <si>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</si>
  <si>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</si>
  <si>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</si>
  <si>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</si>
  <si>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</si>
  <si>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</si>
  <si>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</si>
  <si>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</si>
  <si>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</si>
  <si>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</si>
  <si>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</si>
  <si>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</si>
  <si>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</si>
  <si>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</si>
  <si>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</si>
  <si>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</si>
  <si>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</si>
  <si>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</si>
  <si>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</si>
  <si>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</si>
  <si>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</si>
  <si>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</si>
  <si>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</si>
  <si>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</si>
  <si>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</si>
  <si>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</si>
  <si>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</si>
  <si>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</si>
  <si>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</si>
  <si>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</si>
  <si>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</si>
  <si>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</si>
  <si>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</si>
  <si>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</si>
  <si>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</si>
  <si>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</si>
  <si>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</si>
  <si>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</si>
  <si>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</si>
  <si>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</si>
  <si>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</si>
  <si>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</si>
  <si>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</si>
  <si>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</si>
  <si>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</si>
  <si>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</si>
  <si>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</si>
  <si>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</si>
  <si>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</si>
  <si>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</si>
  <si>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</si>
  <si>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</si>
  <si>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</si>
  <si>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</si>
  <si>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</si>
  <si>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</si>
  <si>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</si>
  <si>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</si>
  <si>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</si>
  <si>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</si>
  <si>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</si>
  <si>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</si>
  <si>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</si>
  <si>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</si>
  <si>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</si>
  <si>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</si>
  <si>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</si>
  <si>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</si>
  <si>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</si>
  <si>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</si>
  <si>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</si>
  <si>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</si>
  <si>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</si>
  <si>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</si>
  <si>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</si>
  <si>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</si>
  <si>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</si>
  <si>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</si>
  <si>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</si>
  <si>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</si>
  <si>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</si>
  <si>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</si>
  <si>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</si>
  <si>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</si>
  <si>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</si>
  <si>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</si>
  <si>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</si>
  <si>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</si>
  <si>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</si>
  <si>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</si>
  <si>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</si>
  <si>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</si>
  <si>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</si>
  <si>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</si>
  <si>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</si>
  <si>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</si>
  <si>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</si>
  <si>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</si>
  <si>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</si>
  <si>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</si>
  <si>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</si>
  <si>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</si>
  <si>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</si>
  <si>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</si>
  <si>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</si>
  <si>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</si>
  <si>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</si>
  <si>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</si>
  <si>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</si>
  <si>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</si>
  <si>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</si>
  <si>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</si>
  <si>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</si>
  <si>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</si>
  <si>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</si>
  <si>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</si>
  <si>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</si>
  <si>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</si>
  <si>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</si>
  <si>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</si>
  <si>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</si>
  <si>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</si>
  <si>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</si>
  <si>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</si>
  <si>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</si>
  <si>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</si>
  <si>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</si>
  <si>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</si>
  <si>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</si>
  <si>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</si>
  <si>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</si>
  <si>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</si>
  <si>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</si>
  <si>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</si>
  <si>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</si>
  <si>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</si>
  <si>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</si>
  <si>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</si>
  <si>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</si>
  <si>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</si>
  <si>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</si>
  <si>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</si>
  <si>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</si>
  <si>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</si>
  <si>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</si>
  <si>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</si>
  <si>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</si>
  <si>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</si>
  <si>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</si>
  <si>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</si>
  <si>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</si>
  <si>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</si>
  <si>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</si>
  <si>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</si>
  <si>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</si>
  <si>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</si>
  <si>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</si>
  <si>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</si>
  <si>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</si>
  <si>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</si>
  <si>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</si>
  <si>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</si>
  <si>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</si>
  <si>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</si>
  <si>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</si>
  <si>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</si>
  <si>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</si>
  <si>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</si>
  <si>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</si>
  <si>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</si>
  <si>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</si>
  <si>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</si>
  <si>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</si>
  <si>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</si>
  <si>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</si>
  <si>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</si>
  <si>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</si>
  <si>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</si>
  <si>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</si>
  <si>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</si>
  <si>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</si>
  <si>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</si>
  <si>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</si>
  <si>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</si>
  <si>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</si>
  <si>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</si>
  <si>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</si>
  <si>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</si>
  <si>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</si>
  <si>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</si>
  <si>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</si>
  <si>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</si>
  <si>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</si>
  <si>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</si>
  <si>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</si>
  <si>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</si>
  <si>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</si>
  <si>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</si>
  <si>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</si>
  <si>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</si>
  <si>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</si>
  <si>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</si>
  <si>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</si>
  <si>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</si>
  <si>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</si>
  <si>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</si>
  <si>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</si>
  <si>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</si>
  <si>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</si>
  <si>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</si>
  <si>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</si>
  <si>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</si>
  <si>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</si>
  <si>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</si>
  <si>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</si>
  <si>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</si>
  <si>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</si>
  <si>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</si>
  <si>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</si>
  <si>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</si>
  <si>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</si>
  <si>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</si>
  <si>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</si>
  <si>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</si>
  <si>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</si>
  <si>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</si>
  <si>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</si>
  <si>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</si>
  <si>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</si>
  <si>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</si>
  <si>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</si>
  <si>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</si>
  <si>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</si>
  <si>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</si>
  <si>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</si>
  <si>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</si>
  <si>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</si>
  <si>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</si>
  <si>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</si>
  <si>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</si>
  <si>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</si>
  <si>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</si>
  <si>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</si>
  <si>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</si>
  <si>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</si>
  <si>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</si>
  <si>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</si>
  <si>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</si>
  <si>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</si>
  <si>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</si>
  <si>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</si>
  <si>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</si>
  <si>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</si>
  <si>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</si>
  <si>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</si>
  <si>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</si>
  <si>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</si>
  <si>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</si>
  <si>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</si>
  <si>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</si>
  <si>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</si>
  <si>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</si>
  <si>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</si>
  <si>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</si>
  <si>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</si>
  <si>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</si>
  <si>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</si>
  <si>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</si>
  <si>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</si>
  <si>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</si>
  <si>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</si>
  <si>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</si>
  <si>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</si>
  <si>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</si>
  <si>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</si>
  <si>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</si>
  <si>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</si>
  <si>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</si>
  <si>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</si>
  <si>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</si>
  <si>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</si>
  <si>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</si>
  <si>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</si>
  <si>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</si>
  <si>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</si>
  <si>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</si>
  <si>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</si>
  <si>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</si>
  <si>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</si>
  <si>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</si>
  <si>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</si>
  <si>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</si>
  <si>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</si>
  <si>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</si>
  <si>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</si>
  <si>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</si>
  <si>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</si>
  <si>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</si>
  <si>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</si>
  <si>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</si>
  <si>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</si>
  <si>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</si>
  <si>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</si>
  <si>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</si>
  <si>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</si>
  <si>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</si>
  <si>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</si>
  <si>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</si>
  <si>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</si>
  <si>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</si>
  <si>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</si>
  <si>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</si>
  <si>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</si>
  <si>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</si>
  <si>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</si>
  <si>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</si>
  <si>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</si>
  <si>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</si>
  <si>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</si>
  <si>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</si>
  <si>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</si>
  <si>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</si>
  <si>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</si>
  <si>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</si>
  <si>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</si>
  <si>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</si>
  <si>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</si>
  <si>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</si>
  <si>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</si>
  <si>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</si>
  <si>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</si>
  <si>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</si>
  <si>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</si>
  <si>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</si>
  <si>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</si>
  <si>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</si>
  <si>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</si>
  <si>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</si>
  <si>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</si>
  <si>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</si>
  <si>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</si>
  <si>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</si>
  <si>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</si>
  <si>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</si>
  <si>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</si>
  <si>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</si>
  <si>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</si>
  <si>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</si>
  <si>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</si>
  <si>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</si>
  <si>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</si>
  <si>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</si>
  <si>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</si>
  <si>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</si>
  <si>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</si>
  <si>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</si>
  <si>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</si>
  <si>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</si>
  <si>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</si>
  <si>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</si>
  <si>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</si>
  <si>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</si>
  <si>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</si>
  <si>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</si>
  <si>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</si>
  <si>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</si>
  <si>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</si>
  <si>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</si>
  <si>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</si>
  <si>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</si>
  <si>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</si>
  <si>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</si>
  <si>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</si>
  <si>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</si>
  <si>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</si>
  <si>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</si>
  <si>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</si>
  <si>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</si>
  <si>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</si>
  <si>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</si>
  <si>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</si>
  <si>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</si>
  <si>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</si>
  <si>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</si>
  <si>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</si>
  <si>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</si>
  <si>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</si>
  <si>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</si>
  <si>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</si>
  <si>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</si>
  <si>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</si>
  <si>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</si>
  <si>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</si>
  <si>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</si>
  <si>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</si>
  <si>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</si>
  <si>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</si>
  <si>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</si>
  <si>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</si>
  <si>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</si>
  <si>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</si>
  <si>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</si>
  <si>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</si>
  <si>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</si>
  <si>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</si>
  <si>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</si>
  <si>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</si>
  <si>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</si>
  <si>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</si>
  <si>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</si>
  <si>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</si>
  <si>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</si>
  <si>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</si>
  <si>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</si>
  <si>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</si>
  <si>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</si>
  <si>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</si>
  <si>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</si>
  <si>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</si>
  <si>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</si>
  <si>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</si>
  <si>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</si>
  <si>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</si>
  <si>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</si>
  <si>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</si>
  <si>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</si>
  <si>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</si>
  <si>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</si>
  <si>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</si>
  <si>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</si>
  <si>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</si>
  <si>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</si>
  <si>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</si>
  <si>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</si>
  <si>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</si>
  <si>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</si>
  <si>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</si>
  <si>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</si>
  <si>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</si>
  <si>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</si>
  <si>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</si>
  <si>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</si>
  <si>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</si>
  <si>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</si>
  <si>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</si>
  <si>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</si>
  <si>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</si>
  <si>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</si>
  <si>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</si>
  <si>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</si>
  <si>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</si>
  <si>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</si>
  <si>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</si>
  <si>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</si>
  <si>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</si>
  <si>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</si>
  <si>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</si>
  <si>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</si>
  <si>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</si>
  <si>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</si>
  <si>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</si>
  <si>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</si>
  <si>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</si>
  <si>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</si>
  <si>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</si>
  <si>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</si>
  <si>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</si>
  <si>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</si>
  <si>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</si>
  <si>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</si>
  <si>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</si>
  <si>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</si>
  <si>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</si>
  <si>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</si>
  <si>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</si>
  <si>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</si>
  <si>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</si>
  <si>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</si>
  <si>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</si>
  <si>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</si>
  <si>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</si>
  <si>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</si>
  <si>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</si>
  <si>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</si>
  <si>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</si>
  <si>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</si>
  <si>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</si>
  <si>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</si>
  <si>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</si>
  <si>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</si>
  <si>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</si>
  <si>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</si>
  <si>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</si>
  <si>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</si>
  <si>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</si>
  <si>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</si>
  <si>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</si>
  <si>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</si>
  <si>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</si>
  <si>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</si>
  <si>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</si>
  <si>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</si>
  <si>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</si>
  <si>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</si>
  <si>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</si>
  <si>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</si>
  <si>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</si>
  <si>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</si>
  <si>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</si>
  <si>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</si>
  <si>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</si>
  <si>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</si>
  <si>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</si>
  <si>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</si>
  <si>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</si>
  <si>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</si>
  <si>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</si>
  <si>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</si>
  <si>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</si>
  <si>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</si>
  <si>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</si>
  <si>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</si>
  <si>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</si>
  <si>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</si>
  <si>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</si>
  <si>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</si>
  <si>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</si>
  <si>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</si>
  <si>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</si>
  <si>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</si>
  <si>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</si>
  <si>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</si>
  <si>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</si>
  <si>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</si>
  <si>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</si>
  <si>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</si>
  <si>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</si>
  <si>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</si>
  <si>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</si>
  <si>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</si>
  <si>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</si>
  <si>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</si>
  <si>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</si>
  <si>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</si>
  <si>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</si>
  <si>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</si>
  <si>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</si>
  <si>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</si>
  <si>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</si>
  <si>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</si>
  <si>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</si>
  <si>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</si>
  <si>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</si>
  <si>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</si>
  <si>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</si>
  <si>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</si>
  <si>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</si>
  <si>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</si>
  <si>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</si>
  <si>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</si>
  <si>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</si>
  <si>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</si>
  <si>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</si>
  <si>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</si>
  <si>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</si>
  <si>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</si>
  <si>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</si>
  <si>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</si>
  <si>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</si>
  <si>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</si>
  <si>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</si>
  <si>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</si>
  <si>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</si>
  <si>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</si>
  <si>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</si>
  <si>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</si>
  <si>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</si>
  <si>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</si>
  <si>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</si>
  <si>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</si>
  <si>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</si>
  <si>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</si>
  <si>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</si>
  <si>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</si>
  <si>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</si>
  <si>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</si>
  <si>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</si>
  <si>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</si>
  <si>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</si>
  <si>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</si>
  <si>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</si>
  <si>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</si>
  <si>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</si>
  <si>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</si>
  <si>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</si>
  <si>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</si>
  <si>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</si>
  <si>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</si>
  <si>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</si>
  <si>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</si>
  <si>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</si>
  <si>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</si>
  <si>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</si>
  <si>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</si>
  <si>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</si>
  <si>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</si>
  <si>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</si>
  <si>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</si>
  <si>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</si>
  <si>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</si>
  <si>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</si>
  <si>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</si>
  <si>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</si>
  <si>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</si>
  <si>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</si>
  <si>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</si>
  <si>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</si>
  <si>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</si>
  <si>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</si>
  <si>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</si>
  <si>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</si>
  <si>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</si>
  <si>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</si>
  <si>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</si>
  <si>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</si>
  <si>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</si>
  <si>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</si>
  <si>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</si>
  <si>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</si>
  <si>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</si>
  <si>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</si>
  <si>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</si>
  <si>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</si>
  <si>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</si>
  <si>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</si>
  <si>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</si>
  <si>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</si>
  <si>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</si>
  <si>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</si>
  <si>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</si>
  <si>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</si>
  <si>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</si>
  <si>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</si>
  <si>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</si>
  <si>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</si>
  <si>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</si>
  <si>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</si>
  <si>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</si>
  <si>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</si>
  <si>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</si>
  <si>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</si>
  <si>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</si>
  <si>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</si>
  <si>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</si>
  <si>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</si>
  <si>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</si>
  <si>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</si>
  <si>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</si>
  <si>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</si>
  <si>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</si>
  <si>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</si>
  <si>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</si>
  <si>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</si>
  <si>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</si>
  <si>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</si>
  <si>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</si>
  <si>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</si>
  <si>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</si>
  <si>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</si>
  <si>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</si>
  <si>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</si>
  <si>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</si>
  <si>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</si>
  <si>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</si>
  <si>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</si>
  <si>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</si>
  <si>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</si>
  <si>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</si>
  <si>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</si>
  <si>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</si>
  <si>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</si>
  <si>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</si>
  <si>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</si>
  <si>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</si>
  <si>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</si>
  <si>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</si>
  <si>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</si>
  <si>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</si>
  <si>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</si>
  <si>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</si>
  <si>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</si>
  <si>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</si>
  <si>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</si>
  <si>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</si>
  <si>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</si>
  <si>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</si>
  <si>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</si>
  <si>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</si>
  <si>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</si>
  <si>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</si>
  <si>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</si>
  <si>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</si>
  <si>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</si>
  <si>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</si>
  <si>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</si>
  <si>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</si>
  <si>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</si>
  <si>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</si>
  <si>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</si>
  <si>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</si>
  <si>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</si>
  <si>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</si>
  <si>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</si>
  <si>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</si>
  <si>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</si>
  <si>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</si>
  <si>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</si>
  <si>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</si>
  <si>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</si>
  <si>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</si>
  <si>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</si>
  <si>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</si>
  <si>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</si>
  <si>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</si>
  <si>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</si>
  <si>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</si>
  <si>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</si>
  <si>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</si>
  <si>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</si>
  <si>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</si>
  <si>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</si>
  <si>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</si>
  <si>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</si>
  <si>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</si>
  <si>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</si>
  <si>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</si>
  <si>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</si>
  <si>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</si>
  <si>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</si>
  <si>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</si>
  <si>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</si>
  <si>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</si>
  <si>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</si>
  <si>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</si>
  <si>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</si>
  <si>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</si>
  <si>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</si>
  <si>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</si>
  <si>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</si>
  <si>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</si>
  <si>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</si>
  <si>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</si>
  <si>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</si>
  <si>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</si>
  <si>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</si>
  <si>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</si>
  <si>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</si>
  <si>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</si>
  <si>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</si>
  <si>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</si>
  <si>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</si>
  <si>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</si>
  <si>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</si>
  <si>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</si>
  <si>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</si>
  <si>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</si>
  <si>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</si>
  <si>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</si>
  <si>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</si>
  <si>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</si>
  <si>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</si>
  <si>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</si>
  <si>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</si>
  <si>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</si>
  <si>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</si>
  <si>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</si>
  <si>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</si>
  <si>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</si>
  <si>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</si>
  <si>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</si>
  <si>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</si>
  <si>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</si>
  <si>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</si>
  <si>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</si>
  <si>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</si>
  <si>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</si>
  <si>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</si>
  <si>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</si>
  <si>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</si>
  <si>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</si>
  <si>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</si>
  <si>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</si>
  <si>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</si>
  <si>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</si>
  <si>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</si>
  <si>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</si>
  <si>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</si>
  <si>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</si>
  <si>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</si>
  <si>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</si>
  <si>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</si>
  <si>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</si>
  <si>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</si>
  <si>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</si>
  <si>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</si>
  <si>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</si>
  <si>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</si>
  <si>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</si>
  <si>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</si>
  <si>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</si>
  <si>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</si>
  <si>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</si>
  <si>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</si>
  <si>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</si>
  <si>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</si>
  <si>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</si>
  <si>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</si>
  <si>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</si>
  <si>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</si>
  <si>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</si>
  <si>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</si>
  <si>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</si>
  <si>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</si>
  <si>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</si>
  <si>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</si>
  <si>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</si>
  <si>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</si>
  <si>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</si>
  <si>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</si>
  <si>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</si>
  <si>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</si>
  <si>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</si>
  <si>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</si>
  <si>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</si>
  <si>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</si>
  <si>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</si>
  <si>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</si>
  <si>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</si>
  <si>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</si>
  <si>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</si>
  <si>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</si>
  <si>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</si>
  <si>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</si>
  <si>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</si>
  <si>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</si>
  <si>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</si>
  <si>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</si>
  <si>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</si>
  <si>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</si>
  <si>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</si>
  <si>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</si>
  <si>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</si>
  <si>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</si>
  <si>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</si>
  <si>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</si>
  <si>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</si>
  <si>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</si>
  <si>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</si>
  <si>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</si>
  <si>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</si>
  <si>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</si>
  <si>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</si>
  <si>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</si>
  <si>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</si>
  <si>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</si>
  <si>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</si>
  <si>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</si>
  <si>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</si>
  <si>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</si>
  <si>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</si>
  <si>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</si>
  <si>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</si>
  <si>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</si>
  <si>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</si>
  <si>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</si>
  <si>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</si>
  <si>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</si>
  <si>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</si>
  <si>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</si>
  <si>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</si>
  <si>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</si>
  <si>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</si>
  <si>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</si>
  <si>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</si>
  <si>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</si>
  <si>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</si>
  <si>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</si>
  <si>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</si>
  <si>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</si>
  <si>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</si>
  <si>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</si>
  <si>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</si>
  <si>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</si>
  <si>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</si>
  <si>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</si>
  <si>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</si>
  <si>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</si>
  <si>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</si>
  <si>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</si>
  <si>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</si>
  <si>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</si>
  <si>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</si>
  <si>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</si>
  <si>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</si>
  <si>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</si>
  <si>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</si>
  <si>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</si>
  <si>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</si>
  <si>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</si>
  <si>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</si>
  <si>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</si>
  <si>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</si>
  <si>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</si>
  <si>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</si>
  <si>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</si>
  <si>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</si>
  <si>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</si>
  <si>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</si>
  <si>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</si>
  <si>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</si>
  <si>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</si>
  <si>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</si>
  <si>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</si>
  <si>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</si>
  <si>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</si>
  <si>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</si>
  <si>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</si>
  <si>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</si>
  <si>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</si>
  <si>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</si>
  <si>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</si>
  <si>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</si>
  <si>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</si>
  <si>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</si>
  <si>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</si>
  <si>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</si>
  <si>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</si>
  <si>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</si>
  <si>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</si>
  <si>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</si>
  <si>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</si>
  <si>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</si>
  <si>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</si>
  <si>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</si>
  <si>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</si>
  <si>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</si>
  <si>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</si>
  <si>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</si>
  <si>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</si>
  <si>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</si>
  <si>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</si>
  <si>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</si>
  <si>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</si>
  <si>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</si>
  <si>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</si>
  <si>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</si>
  <si>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</si>
  <si>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</si>
  <si>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</si>
  <si>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</si>
  <si>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</si>
  <si>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</si>
  <si>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</si>
  <si>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</si>
  <si>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</si>
  <si>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</si>
  <si>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</si>
  <si>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</si>
  <si>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</si>
  <si>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</si>
  <si>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</si>
  <si>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</si>
  <si>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</si>
  <si>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</si>
  <si>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</si>
  <si>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</si>
  <si>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</si>
  <si>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</si>
  <si>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</si>
  <si>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</si>
  <si>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</si>
  <si>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</si>
  <si>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</si>
  <si>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</si>
  <si>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</si>
  <si>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</si>
  <si>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</si>
  <si>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</si>
  <si>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</si>
  <si>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</si>
  <si>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</si>
  <si>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</si>
  <si>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</si>
  <si>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</si>
  <si>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</si>
  <si>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</si>
  <si>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</si>
  <si>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</si>
  <si>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</si>
  <si>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</si>
  <si>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</si>
  <si>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</si>
  <si>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</si>
  <si>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</si>
  <si>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</si>
  <si>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</si>
  <si>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</si>
  <si>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</si>
  <si>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</si>
  <si>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</si>
  <si>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</si>
  <si>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</si>
  <si>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</si>
  <si>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</si>
  <si>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</si>
  <si>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</si>
  <si>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</si>
  <si>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</si>
  <si>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</si>
  <si>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</si>
  <si>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</si>
  <si>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</si>
  <si>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</si>
  <si>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</si>
  <si>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</si>
  <si>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</si>
  <si>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</si>
  <si>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</si>
  <si>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</si>
  <si>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</si>
  <si>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</si>
  <si>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</si>
  <si>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</si>
  <si>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</si>
  <si>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</si>
  <si>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</si>
  <si>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</si>
  <si>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</si>
  <si>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</si>
  <si>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</si>
  <si>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</si>
  <si>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</si>
  <si>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</si>
  <si>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</si>
  <si>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</si>
  <si>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</si>
  <si>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</si>
  <si>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</si>
  <si>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</si>
  <si>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</si>
  <si>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</si>
  <si>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</si>
  <si>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</si>
  <si>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</si>
  <si>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</si>
  <si>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</si>
  <si>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</si>
  <si>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</si>
  <si>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</si>
  <si>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</si>
  <si>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</si>
  <si>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</si>
  <si>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</si>
  <si>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</si>
  <si>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</si>
  <si>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</si>
  <si>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</si>
  <si>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</si>
  <si>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</si>
  <si>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</si>
  <si>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</si>
  <si>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</si>
  <si>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</si>
  <si>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</si>
  <si>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</si>
  <si>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</si>
  <si>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</si>
  <si>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</si>
  <si>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</si>
  <si>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</si>
  <si>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</si>
  <si>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</si>
  <si>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</si>
  <si>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</si>
  <si>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</si>
  <si>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</si>
  <si>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</si>
  <si>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</si>
  <si>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</si>
  <si>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</si>
  <si>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</si>
  <si>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</si>
  <si>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</si>
  <si>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</si>
  <si>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</si>
  <si>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</si>
  <si>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</si>
  <si>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</si>
  <si>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</si>
  <si>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</si>
  <si>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</si>
  <si>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</si>
  <si>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</si>
  <si>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</si>
  <si>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</si>
  <si>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</si>
  <si>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</si>
  <si>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</si>
  <si>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</si>
  <si>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</si>
  <si>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</si>
  <si>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</si>
  <si>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</si>
  <si>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</si>
  <si>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</si>
  <si>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</si>
  <si>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</si>
  <si>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</si>
  <si>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</si>
  <si>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</si>
  <si>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</si>
  <si>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</si>
  <si>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</si>
  <si>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</si>
  <si>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</si>
  <si>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</si>
  <si>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</si>
  <si>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</si>
  <si>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</si>
  <si>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</si>
  <si>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</si>
  <si>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</si>
  <si>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</si>
  <si>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</si>
  <si>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</si>
  <si>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</si>
  <si>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</si>
  <si>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</si>
  <si>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</si>
  <si>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</si>
  <si>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</si>
  <si>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</si>
  <si>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</si>
  <si>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</si>
  <si>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</si>
  <si>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</si>
  <si>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</si>
  <si>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</si>
  <si>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</si>
  <si>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</si>
  <si>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</si>
  <si>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</si>
  <si>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</si>
  <si>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</si>
  <si>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</si>
  <si>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</si>
  <si>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</si>
  <si>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</si>
  <si>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</si>
  <si>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</si>
  <si>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</si>
  <si>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</si>
  <si>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</si>
  <si>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</si>
  <si>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</si>
  <si>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</si>
  <si>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</si>
  <si>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</si>
  <si>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</si>
  <si>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</si>
  <si>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</si>
  <si>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</si>
  <si>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</si>
  <si>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</si>
  <si>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</si>
  <si>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</si>
  <si>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</si>
  <si>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</si>
  <si>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</si>
  <si>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</si>
  <si>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</si>
  <si>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</si>
  <si>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</si>
  <si>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</si>
  <si>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</si>
  <si>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</si>
  <si>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</si>
  <si>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</si>
  <si>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</si>
  <si>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</si>
  <si>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</si>
  <si>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</si>
  <si>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</si>
  <si>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</si>
  <si>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</si>
  <si>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</si>
  <si>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</si>
  <si>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</si>
  <si>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</si>
  <si>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</si>
  <si>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</si>
  <si>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</si>
  <si>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</si>
  <si>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</si>
  <si>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</si>
  <si>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</si>
  <si>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</si>
  <si>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</si>
  <si>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</si>
  <si>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</si>
  <si>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</si>
  <si>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</si>
  <si>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</si>
  <si>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</si>
  <si>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</si>
  <si>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</si>
  <si>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</si>
  <si>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</si>
  <si>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</si>
  <si>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</si>
  <si>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</si>
  <si>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</si>
  <si>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</si>
  <si>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</si>
  <si>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</si>
  <si>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</si>
  <si>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</si>
  <si>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</si>
  <si>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</si>
  <si>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</si>
  <si>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</si>
  <si>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</si>
  <si>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</si>
  <si>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</si>
  <si>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</si>
  <si>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</si>
  <si>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</si>
  <si>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</si>
  <si>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</si>
  <si>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</si>
  <si>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</si>
  <si>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</si>
  <si>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</si>
  <si>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</si>
  <si>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</si>
  <si>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</si>
  <si>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</si>
  <si>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</si>
  <si>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</si>
  <si>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</si>
  <si>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</si>
  <si>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</si>
  <si>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</si>
  <si>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</si>
  <si>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</si>
  <si>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</si>
  <si>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</si>
  <si>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</si>
  <si>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</si>
  <si>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</si>
  <si>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</si>
  <si>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</si>
  <si>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</si>
  <si>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</si>
  <si>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</si>
  <si>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</si>
  <si>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</si>
  <si>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</si>
  <si>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</si>
  <si>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</si>
  <si>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</si>
  <si>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</si>
  <si>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</si>
  <si>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</si>
  <si>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</si>
  <si>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</si>
  <si>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</si>
  <si>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</si>
  <si>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</si>
  <si>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</si>
  <si>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</si>
  <si>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</si>
  <si>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</si>
  <si>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</si>
  <si>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</si>
  <si>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</si>
  <si>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</si>
  <si>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</si>
  <si>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</si>
  <si>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</si>
  <si>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</si>
  <si>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</si>
  <si>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</si>
  <si>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</si>
  <si>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</si>
  <si>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</si>
  <si>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</si>
  <si>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</si>
  <si>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</si>
  <si>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</si>
  <si>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</si>
  <si>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</si>
  <si>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</si>
  <si>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</si>
  <si>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</si>
  <si>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</si>
  <si>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</si>
  <si>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</si>
  <si>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</si>
  <si>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</si>
  <si>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</si>
  <si>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</si>
  <si>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</si>
  <si>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</si>
  <si>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</si>
  <si>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</si>
  <si>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</si>
  <si>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</si>
  <si>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</si>
  <si>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</si>
  <si>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</si>
  <si>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</si>
  <si>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</si>
  <si>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</si>
  <si>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</si>
  <si>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</si>
  <si>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</si>
  <si>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</si>
  <si>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</si>
  <si>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</si>
  <si>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</si>
  <si>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</si>
  <si>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</si>
  <si>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</si>
  <si>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</si>
  <si>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</si>
  <si>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</si>
  <si>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</si>
  <si>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</si>
  <si>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</si>
  <si>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</si>
  <si>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</si>
  <si>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</si>
  <si>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</si>
  <si>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</si>
  <si>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</si>
  <si>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</si>
  <si>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</si>
  <si>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</si>
  <si>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</si>
  <si>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</si>
  <si>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</si>
  <si>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</si>
  <si>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</si>
  <si>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</si>
  <si>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</si>
  <si>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</si>
  <si>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</si>
  <si>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</si>
  <si>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</si>
  <si>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</si>
  <si>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</si>
  <si>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</si>
  <si>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</si>
  <si>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</si>
  <si>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</si>
  <si>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</si>
  <si>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</si>
  <si>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</si>
  <si>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</si>
  <si>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</si>
  <si>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</si>
  <si>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</si>
  <si>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</si>
  <si>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</si>
  <si>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</si>
  <si>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</si>
  <si>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</si>
  <si>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</si>
  <si>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</si>
  <si>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</si>
  <si>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</si>
  <si>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</si>
  <si>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</si>
  <si>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</si>
  <si>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</si>
  <si>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</si>
  <si>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</si>
  <si>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</si>
  <si>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</si>
  <si>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</si>
  <si>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</si>
  <si>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</si>
  <si>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</si>
  <si>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</si>
  <si>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</si>
  <si>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</si>
  <si>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</si>
  <si>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</si>
  <si>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</si>
  <si>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</si>
  <si>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</si>
  <si>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</si>
  <si>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</si>
  <si>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</si>
  <si>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</si>
  <si>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</si>
  <si>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</si>
  <si>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</si>
  <si>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</si>
  <si>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</si>
  <si>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</si>
  <si>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</si>
  <si>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</si>
  <si>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</si>
  <si>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</si>
  <si>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</si>
  <si>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</si>
  <si>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</si>
  <si>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</si>
  <si>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</si>
  <si>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</si>
  <si>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</si>
  <si>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</si>
  <si>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</si>
  <si>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</si>
  <si>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</si>
  <si>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</si>
  <si>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</si>
  <si>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</si>
  <si>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</si>
  <si>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</si>
  <si>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</si>
  <si>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</si>
  <si>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</si>
  <si>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</si>
  <si>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</si>
  <si>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</si>
  <si>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</si>
  <si>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</si>
  <si>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</si>
  <si>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</si>
  <si>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</si>
  <si>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</si>
  <si>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</si>
  <si>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</si>
  <si>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</si>
  <si>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</si>
  <si>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</si>
  <si>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</si>
  <si>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</si>
  <si>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</si>
  <si>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</si>
  <si>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</si>
  <si>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</si>
  <si>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</si>
  <si>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</si>
  <si>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</si>
  <si>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</si>
  <si>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</si>
  <si>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</si>
  <si>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</si>
  <si>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</si>
  <si>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</si>
  <si>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</si>
  <si>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</si>
  <si>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</si>
  <si>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</si>
  <si>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</si>
  <si>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</si>
  <si>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</si>
  <si>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</si>
  <si>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</si>
  <si>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</si>
  <si>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</si>
  <si>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</si>
  <si>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</si>
  <si>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</si>
  <si>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</si>
  <si>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</si>
  <si>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</si>
  <si>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</si>
  <si>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</si>
  <si>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</si>
  <si>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</si>
  <si>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</si>
  <si>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</si>
  <si>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</si>
  <si>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</si>
  <si>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</si>
  <si>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</si>
  <si>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</si>
  <si>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</si>
  <si>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</si>
  <si>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</si>
  <si>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</si>
  <si>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</si>
  <si>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</si>
  <si>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</si>
  <si>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</si>
  <si>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</si>
  <si>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</si>
  <si>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</si>
  <si>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</si>
  <si>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</si>
  <si>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</si>
  <si>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</si>
  <si>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</si>
  <si>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</si>
  <si>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</si>
  <si>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</si>
  <si>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</si>
  <si>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</si>
  <si>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</si>
  <si>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</si>
  <si>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</si>
  <si>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</si>
  <si>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</si>
  <si>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</si>
  <si>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</si>
  <si>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</si>
  <si>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</si>
  <si>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</si>
  <si>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</si>
  <si>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</si>
  <si>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</si>
  <si>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</si>
  <si>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</si>
  <si>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</si>
  <si>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</si>
  <si>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</si>
  <si>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</si>
  <si>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</si>
  <si>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</si>
  <si>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</si>
  <si>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</si>
  <si>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</si>
  <si>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</si>
  <si>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</si>
  <si>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</si>
  <si>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</si>
  <si>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</si>
  <si>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</si>
  <si>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</si>
  <si>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</si>
  <si>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</si>
  <si>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</si>
  <si>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</si>
  <si>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</si>
  <si>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</si>
  <si>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</si>
  <si>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</si>
  <si>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</si>
  <si>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</si>
  <si>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</si>
  <si>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</si>
  <si>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</si>
  <si>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</si>
  <si>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</si>
  <si>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</si>
  <si>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</si>
  <si>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</si>
  <si>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</si>
  <si>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</si>
  <si>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</si>
  <si>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</si>
  <si>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</si>
  <si>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</si>
  <si>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</si>
  <si>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</si>
  <si>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</si>
  <si>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</si>
  <si>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</si>
  <si>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</si>
  <si>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</si>
  <si>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</si>
  <si>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</si>
  <si>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</si>
  <si>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</si>
  <si>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</si>
  <si>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</si>
  <si>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</si>
  <si>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</si>
  <si>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</si>
  <si>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</si>
  <si>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</si>
  <si>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</si>
  <si>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</si>
  <si>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</si>
  <si>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</si>
  <si>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</si>
  <si>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</si>
  <si>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</si>
  <si>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</si>
  <si>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</si>
  <si>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</si>
  <si>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</si>
  <si>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</si>
  <si>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</si>
  <si>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</si>
  <si>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</si>
  <si>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</si>
  <si>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</si>
  <si>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</si>
  <si>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</si>
  <si>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</si>
  <si>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</si>
  <si>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</si>
  <si>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</si>
  <si>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</si>
  <si>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</si>
  <si>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</si>
  <si>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</si>
  <si>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</si>
  <si>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</si>
  <si>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</si>
  <si>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</si>
  <si>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</si>
  <si>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</si>
  <si>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</si>
  <si>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</si>
  <si>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</si>
  <si>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</si>
  <si>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</si>
  <si>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</si>
  <si>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</si>
  <si>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</si>
  <si>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</si>
  <si>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</si>
  <si>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</si>
  <si>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</si>
  <si>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</si>
  <si>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</si>
  <si>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</si>
  <si>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</si>
  <si>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</si>
  <si>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</si>
  <si>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</si>
  <si>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</si>
  <si>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</si>
  <si>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</si>
  <si>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</si>
  <si>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</si>
  <si>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</si>
  <si>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</si>
  <si>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</si>
  <si>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</si>
  <si>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</si>
  <si>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</si>
  <si>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</si>
  <si>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</si>
  <si>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</si>
  <si>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</si>
  <si>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</si>
  <si>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</si>
  <si>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</si>
  <si>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</si>
  <si>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</si>
  <si>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</si>
  <si>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</si>
  <si>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</si>
  <si>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</si>
  <si>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</si>
  <si>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</si>
  <si>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</si>
  <si>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</si>
  <si>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</si>
  <si>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</si>
  <si>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</si>
  <si>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</si>
  <si>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</si>
  <si>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</si>
  <si>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</si>
  <si>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</si>
  <si>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</si>
  <si>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</si>
  <si>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</si>
  <si>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</si>
  <si>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</si>
  <si>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</si>
  <si>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</si>
  <si>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</si>
  <si>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</si>
  <si>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</si>
  <si>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</si>
  <si>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</si>
  <si>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</si>
  <si>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</si>
  <si>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</si>
  <si>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</si>
  <si>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</si>
  <si>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</si>
  <si>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</si>
  <si>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</si>
  <si>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</si>
  <si>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</si>
  <si>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</si>
  <si>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</si>
  <si>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</si>
  <si>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</si>
  <si>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</si>
  <si>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</si>
  <si>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</si>
  <si>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</si>
  <si>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</si>
  <si>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</si>
  <si>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</si>
  <si>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</si>
  <si>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</si>
  <si>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</si>
  <si>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</si>
  <si>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</si>
  <si>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</si>
  <si>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</si>
  <si>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</si>
  <si>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</si>
  <si>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</si>
  <si>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</si>
  <si>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</si>
  <si>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</si>
  <si>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</si>
  <si>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</si>
  <si>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</si>
  <si>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</si>
  <si>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</si>
  <si>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</si>
  <si>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</si>
  <si>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</si>
  <si>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</si>
  <si>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</si>
  <si>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</si>
  <si>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</si>
  <si>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</si>
  <si>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</si>
  <si>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</si>
  <si>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</si>
  <si>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</si>
  <si>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</si>
  <si>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</si>
  <si>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</si>
  <si>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</si>
  <si>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</si>
  <si>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</si>
  <si>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</si>
  <si>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</si>
  <si>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</si>
  <si>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</si>
  <si>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</si>
  <si>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</si>
  <si>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</si>
  <si>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</si>
  <si>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</si>
  <si>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</si>
  <si>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</si>
  <si>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</si>
  <si>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</si>
  <si>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</si>
  <si>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</si>
  <si>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</si>
  <si>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</si>
  <si>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</si>
  <si>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</si>
  <si>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</si>
  <si>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</si>
  <si>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</si>
  <si>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</si>
  <si>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</si>
  <si>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</si>
  <si>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</si>
  <si>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</si>
  <si>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</si>
  <si>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</si>
  <si>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</si>
  <si>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</si>
  <si>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</si>
  <si>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</si>
  <si>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</si>
  <si>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</si>
  <si>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</si>
  <si>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</si>
  <si>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</si>
  <si>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</si>
  <si>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</si>
  <si>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</si>
  <si>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</si>
  <si>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</si>
  <si>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</si>
  <si>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</si>
  <si>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</si>
  <si>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</si>
  <si>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</si>
  <si>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</si>
  <si>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</si>
  <si>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</si>
  <si>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</si>
  <si>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</si>
  <si>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</si>
  <si>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</si>
  <si>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</si>
  <si>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</si>
  <si>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</si>
  <si>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</si>
  <si>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</si>
  <si>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</si>
  <si>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</si>
  <si>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</si>
  <si>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</si>
  <si>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</si>
  <si>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</si>
  <si>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</si>
  <si>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</si>
  <si>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</si>
  <si>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</si>
  <si>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</si>
  <si>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</si>
  <si>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</si>
  <si>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</si>
  <si>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</si>
  <si>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</si>
  <si>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</si>
  <si>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</si>
  <si>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</si>
  <si>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</si>
  <si>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</si>
  <si>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</si>
  <si>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</si>
  <si>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</si>
  <si>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</si>
  <si>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</si>
  <si>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</si>
  <si>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</si>
  <si>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</si>
  <si>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</si>
  <si>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</si>
  <si>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</si>
  <si>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</si>
  <si>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</si>
  <si>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</si>
  <si>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</si>
  <si>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</si>
  <si>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</si>
  <si>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</si>
  <si>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</si>
  <si>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</si>
  <si>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</si>
  <si>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</si>
  <si>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</si>
  <si>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</si>
  <si>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</si>
  <si>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</si>
  <si>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</si>
  <si>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</si>
  <si>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</si>
  <si>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</si>
  <si>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</si>
  <si>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</si>
  <si>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</si>
  <si>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</si>
  <si>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</si>
  <si>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</si>
  <si>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</si>
  <si>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</si>
  <si>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</si>
  <si>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</si>
  <si>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</si>
  <si>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</si>
  <si>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</si>
  <si>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</si>
  <si>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</si>
  <si>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</si>
  <si>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</si>
  <si>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</si>
  <si>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</si>
  <si>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</si>
  <si>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</si>
  <si>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</si>
  <si>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</si>
  <si>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</si>
  <si>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</si>
  <si>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</si>
  <si>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</si>
  <si>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</si>
  <si>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</si>
  <si>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</si>
  <si>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</si>
  <si>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</si>
  <si>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</si>
  <si>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</si>
  <si>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</si>
  <si>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</si>
  <si>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</si>
  <si>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</si>
  <si>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</si>
  <si>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</si>
  <si>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</si>
  <si>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</si>
  <si>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</si>
  <si>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</si>
  <si>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</si>
  <si>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</si>
  <si>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</si>
  <si>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</si>
  <si>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</si>
  <si>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</si>
  <si>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</si>
  <si>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</si>
  <si>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</si>
  <si>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</si>
  <si>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</si>
  <si>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</si>
  <si>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</si>
  <si>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</si>
  <si>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</si>
  <si>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</si>
  <si>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</si>
  <si>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</si>
  <si>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</si>
  <si>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</si>
  <si>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</si>
  <si>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</si>
  <si>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</si>
  <si>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</si>
  <si>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</si>
  <si>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</si>
  <si>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</si>
  <si>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</si>
  <si>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</si>
  <si>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</si>
  <si>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</si>
  <si>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</si>
  <si>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</si>
  <si>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</si>
  <si>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</si>
  <si>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</si>
  <si>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</si>
  <si>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</si>
  <si>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</si>
  <si>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</si>
  <si>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</si>
  <si>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</si>
  <si>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</si>
  <si>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</si>
  <si>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</si>
  <si>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</si>
  <si>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</si>
  <si>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</si>
  <si>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</si>
  <si>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</si>
  <si>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</si>
  <si>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</si>
  <si>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</si>
  <si>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</si>
  <si>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</si>
  <si>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</si>
  <si>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</si>
  <si>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</si>
  <si>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</si>
  <si>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</si>
  <si>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</si>
  <si>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</si>
  <si>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</si>
  <si>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</si>
  <si>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</si>
  <si>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</si>
  <si>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</si>
  <si>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</si>
  <si>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</si>
  <si>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</si>
  <si>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</si>
  <si>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</si>
  <si>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</si>
  <si>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</si>
  <si>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</si>
  <si>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</si>
  <si>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</si>
  <si>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</si>
  <si>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</si>
  <si>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</si>
  <si>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</si>
  <si>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</si>
  <si>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</si>
  <si>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</si>
  <si>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</si>
  <si>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</si>
  <si>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</si>
  <si>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</si>
  <si>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</si>
  <si>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</si>
  <si>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</si>
  <si>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</si>
  <si>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</si>
  <si>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</si>
  <si>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</si>
  <si>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</si>
  <si>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</si>
  <si>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</si>
  <si>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</si>
  <si>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</si>
  <si>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</si>
  <si>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</si>
  <si>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</si>
  <si>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</si>
  <si>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</si>
  <si>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</si>
  <si>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</si>
  <si>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</si>
  <si>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</si>
  <si>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</si>
  <si>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</si>
  <si>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</si>
  <si>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</si>
  <si>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</si>
  <si>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</si>
  <si>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</si>
  <si>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</si>
  <si>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</si>
  <si>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</si>
  <si>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</si>
  <si>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</si>
  <si>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</si>
  <si>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</si>
  <si>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</si>
  <si>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</si>
  <si>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</si>
  <si>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</si>
  <si>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</si>
  <si>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</si>
  <si>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</si>
  <si>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</si>
  <si>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</si>
  <si>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</si>
  <si>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</si>
  <si>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</si>
  <si>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</si>
  <si>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</si>
  <si>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</si>
  <si>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</si>
  <si>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</si>
  <si>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</si>
  <si>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</si>
  <si>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</si>
  <si>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</si>
  <si>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</si>
  <si>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</si>
  <si>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</si>
  <si>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</si>
  <si>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</si>
  <si>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</si>
  <si>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</si>
  <si>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</si>
  <si>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</si>
  <si>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</si>
  <si>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</si>
  <si>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</si>
  <si>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</si>
  <si>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</si>
  <si>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</si>
  <si>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</si>
  <si>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</si>
  <si>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</si>
  <si>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</si>
  <si>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</si>
  <si>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</si>
  <si>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</si>
  <si>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</si>
  <si>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</si>
  <si>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</si>
  <si>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</si>
  <si>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</si>
  <si>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</si>
  <si>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</si>
  <si>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</si>
  <si>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</si>
  <si>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</si>
  <si>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</si>
  <si>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</si>
  <si>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</si>
  <si>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</si>
  <si>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</si>
  <si>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</si>
  <si>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</si>
  <si>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</si>
  <si>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</si>
  <si>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</si>
  <si>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</si>
  <si>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</si>
  <si>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</si>
  <si>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</si>
  <si>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</si>
  <si>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</si>
  <si>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</si>
  <si>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</si>
  <si>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</si>
  <si>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</si>
  <si>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</si>
  <si>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</si>
  <si>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</si>
  <si>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</si>
  <si>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</si>
  <si>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</si>
  <si>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</si>
  <si>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</si>
  <si>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</si>
  <si>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</si>
  <si>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</si>
  <si>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</si>
  <si>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</si>
  <si>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</si>
  <si>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</si>
  <si>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</si>
  <si>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</si>
  <si>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</si>
  <si>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</si>
  <si>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</si>
  <si>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</si>
  <si>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</si>
  <si>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</si>
  <si>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</si>
  <si>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</si>
  <si>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</si>
  <si>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</si>
  <si>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</si>
  <si>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</si>
  <si>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</si>
  <si>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</si>
  <si>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</si>
  <si>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</si>
  <si>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</si>
  <si>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</si>
  <si>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</si>
  <si>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</si>
  <si>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</si>
  <si>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</si>
  <si>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</si>
  <si>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</si>
  <si>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</si>
  <si>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</si>
  <si>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</si>
  <si>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</si>
  <si>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</si>
  <si>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</si>
  <si>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</si>
  <si>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</si>
  <si>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</si>
  <si>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</si>
  <si>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</si>
  <si>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</si>
  <si>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</si>
  <si>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</si>
  <si>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</si>
  <si>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</si>
  <si>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</si>
  <si>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</si>
  <si>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</si>
  <si>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</si>
  <si>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</si>
  <si>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</si>
  <si>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</si>
  <si>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</si>
  <si>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</si>
  <si>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</si>
  <si>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</si>
  <si>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</si>
  <si>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</si>
  <si>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</si>
  <si>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</si>
  <si>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</si>
  <si>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</si>
  <si>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</si>
  <si>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</si>
  <si>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</si>
  <si>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</si>
  <si>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</si>
  <si>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</si>
  <si>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</si>
  <si>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</si>
  <si>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</si>
  <si>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</si>
  <si>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</si>
  <si>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</si>
  <si>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</si>
  <si>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</si>
  <si>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</si>
  <si>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</si>
  <si>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</si>
  <si>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</si>
  <si>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</si>
  <si>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</si>
  <si>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</si>
  <si>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</si>
  <si>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</si>
  <si>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</si>
  <si>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</si>
  <si>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</si>
  <si>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</si>
  <si>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</si>
  <si>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</si>
  <si>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</si>
  <si>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</si>
  <si>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</si>
  <si>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</si>
  <si>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</si>
  <si>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</si>
  <si>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</si>
  <si>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</si>
  <si>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</si>
  <si>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</si>
  <si>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</si>
  <si>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</si>
  <si>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</si>
  <si>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</si>
  <si>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</si>
  <si>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</si>
  <si>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</si>
  <si>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</si>
  <si>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</si>
  <si>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</si>
  <si>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</si>
  <si>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</si>
  <si>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</si>
  <si>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</si>
  <si>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</si>
  <si>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</si>
  <si>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</si>
  <si>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</si>
  <si>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</si>
  <si>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</si>
  <si>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</si>
  <si>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</si>
  <si>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</si>
  <si>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</si>
  <si>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</si>
  <si>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</si>
  <si>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</si>
  <si>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</si>
  <si>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</si>
  <si>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</si>
  <si>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</si>
  <si>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</si>
  <si>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</si>
  <si>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</si>
  <si>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</si>
  <si>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</si>
  <si>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</si>
  <si>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</si>
  <si>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</si>
  <si>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</si>
  <si>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</si>
  <si>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</si>
  <si>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</si>
  <si>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</si>
  <si>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</si>
  <si>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</si>
  <si>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</si>
  <si>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</si>
  <si>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</si>
  <si>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</si>
  <si>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</si>
  <si>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</si>
  <si>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</si>
  <si>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</si>
  <si>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</si>
  <si>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</si>
  <si>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</si>
  <si>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</si>
  <si>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</si>
  <si>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</si>
  <si>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</si>
  <si>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</si>
  <si>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</si>
  <si>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</si>
  <si>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</si>
  <si>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</si>
  <si>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</si>
  <si>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</si>
  <si>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</si>
  <si>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</si>
  <si>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</si>
  <si>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</si>
  <si>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</si>
  <si>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</si>
  <si>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</si>
  <si>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</si>
  <si>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</si>
  <si>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</si>
  <si>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</si>
  <si>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</si>
  <si>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</si>
  <si>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</si>
  <si>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</si>
  <si>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</si>
  <si>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</si>
  <si>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</si>
  <si>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</si>
  <si>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</si>
  <si>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</si>
  <si>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</si>
  <si>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</si>
  <si>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</si>
  <si>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</si>
  <si>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</si>
  <si>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</si>
  <si>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</si>
  <si>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</si>
  <si>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</si>
  <si>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</si>
  <si>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</si>
  <si>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</si>
  <si>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</si>
  <si>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</si>
  <si>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</si>
  <si>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</si>
  <si>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</si>
  <si>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</si>
  <si>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</si>
  <si>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</si>
  <si>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</si>
  <si>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</si>
  <si>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</si>
  <si>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</si>
  <si>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</si>
  <si>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</si>
  <si>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</si>
  <si>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</si>
  <si>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</si>
  <si>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</si>
  <si>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</si>
  <si>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</si>
  <si>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</si>
  <si>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</si>
  <si>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</si>
  <si>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</si>
  <si>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</si>
  <si>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</si>
  <si>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</si>
  <si>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</si>
  <si>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</si>
  <si>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</si>
  <si>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</si>
  <si>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</si>
  <si>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</si>
  <si>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</si>
  <si>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</si>
  <si>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</si>
  <si>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</si>
  <si>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</si>
  <si>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</si>
  <si>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</si>
  <si>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</si>
  <si>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</si>
  <si>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</si>
  <si>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</si>
  <si>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</si>
  <si>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</si>
  <si>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</si>
  <si>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</si>
  <si>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</si>
  <si>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</si>
  <si>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</si>
  <si>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</si>
  <si>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</si>
  <si>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</si>
  <si>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</si>
  <si>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</si>
  <si>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</si>
  <si>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</si>
  <si>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</si>
  <si>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</si>
  <si>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</si>
  <si>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</si>
  <si>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</si>
  <si>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</si>
  <si>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</si>
  <si>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</si>
  <si>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</si>
  <si>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</si>
  <si>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</si>
  <si>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</si>
  <si>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</si>
  <si>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</si>
  <si>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</si>
  <si>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</si>
  <si>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</si>
  <si>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</si>
  <si>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</si>
  <si>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</si>
  <si>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</si>
  <si>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</si>
  <si>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</si>
  <si>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</si>
  <si>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</si>
  <si>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</si>
  <si>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</si>
  <si>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</si>
  <si>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</si>
  <si>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</si>
  <si>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</si>
  <si>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</si>
  <si>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</si>
  <si>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</si>
  <si>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</si>
  <si>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</si>
  <si>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</si>
  <si>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</si>
  <si>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</si>
  <si>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</si>
  <si>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</si>
  <si>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</si>
  <si>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</si>
  <si>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</si>
  <si>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</si>
  <si>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</si>
  <si>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</si>
  <si>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</si>
  <si>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</si>
  <si>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</si>
  <si>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</si>
  <si>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</si>
  <si>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</si>
  <si>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</si>
  <si>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</si>
  <si>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</si>
  <si>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</si>
  <si>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</si>
  <si>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</si>
  <si>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</si>
  <si>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</si>
  <si>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</si>
  <si>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</si>
  <si>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</si>
  <si>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</si>
  <si>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</si>
  <si>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</si>
  <si>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</si>
  <si>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</si>
  <si>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</si>
  <si>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</si>
  <si>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</si>
  <si>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</si>
  <si>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</si>
  <si>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</si>
  <si>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</si>
  <si>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</si>
  <si>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</si>
  <si>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</si>
  <si>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</si>
  <si>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</si>
  <si>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</si>
  <si>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</si>
  <si>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</si>
  <si>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</si>
  <si>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</si>
  <si>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</si>
  <si>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</si>
  <si>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</si>
  <si>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</si>
  <si>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</si>
  <si>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</si>
  <si>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</si>
  <si>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</si>
  <si>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</si>
  <si>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</si>
  <si>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</si>
  <si>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</si>
  <si>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</si>
  <si>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</si>
  <si>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</si>
  <si>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</si>
  <si>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</si>
  <si>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</si>
  <si>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</si>
  <si>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</si>
  <si>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</si>
  <si>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</si>
  <si>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</si>
  <si>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</si>
  <si>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</si>
  <si>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</si>
  <si>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</si>
  <si>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</si>
  <si>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</si>
  <si>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</si>
  <si>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</si>
  <si>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</si>
  <si>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</si>
  <si>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</si>
  <si>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</si>
  <si>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</si>
  <si>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</si>
  <si>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</si>
  <si>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</si>
  <si>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</si>
  <si>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</si>
  <si>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</si>
  <si>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</si>
  <si>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</si>
  <si>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</si>
  <si>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</si>
  <si>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</si>
  <si>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</si>
  <si>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</si>
  <si>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</si>
  <si>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</si>
  <si>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</si>
  <si>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</si>
  <si>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</si>
  <si>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</si>
  <si>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</si>
  <si>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</si>
  <si>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</si>
  <si>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</si>
  <si>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</si>
  <si>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</si>
  <si>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</si>
  <si>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</si>
  <si>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</si>
  <si>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</si>
  <si>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</si>
  <si>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</si>
  <si>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</si>
  <si>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</si>
  <si>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</si>
  <si>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</si>
  <si>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</si>
  <si>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</si>
  <si>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</si>
  <si>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</si>
  <si>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</si>
  <si>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</si>
  <si>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</si>
  <si>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</si>
  <si>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</si>
  <si>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</si>
  <si>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</si>
  <si>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</si>
  <si>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</si>
  <si>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</si>
  <si>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</si>
  <si>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</si>
  <si>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</si>
  <si>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</si>
  <si>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</si>
  <si>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</si>
  <si>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</si>
  <si>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</si>
  <si>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</si>
  <si>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</si>
  <si>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</si>
  <si>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</si>
  <si>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</si>
  <si>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</si>
  <si>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</si>
  <si>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</si>
  <si>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</si>
  <si>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</si>
  <si>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</si>
  <si>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</si>
  <si>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</si>
  <si>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</si>
  <si>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</si>
  <si>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</si>
  <si>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</si>
  <si>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</si>
  <si>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</si>
  <si>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</si>
  <si>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</si>
  <si>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</si>
  <si>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</si>
  <si>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</si>
  <si>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</si>
  <si>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</si>
  <si>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</si>
  <si>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</si>
  <si>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</si>
  <si>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</si>
  <si>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</si>
  <si>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</si>
  <si>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</si>
  <si>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</si>
  <si>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</si>
  <si>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</si>
  <si>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</si>
  <si>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</si>
  <si>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</si>
  <si>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</si>
  <si>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</si>
  <si>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</si>
  <si>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</si>
  <si>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</si>
  <si>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</si>
  <si>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</si>
  <si>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</si>
  <si>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</si>
  <si>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</si>
  <si>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</si>
  <si>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</si>
  <si>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</si>
  <si>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</si>
  <si>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</si>
  <si>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</si>
  <si>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</si>
  <si>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</si>
  <si>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</si>
  <si>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</si>
  <si>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</si>
  <si>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</si>
  <si>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</si>
  <si>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</si>
  <si>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</si>
  <si>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</si>
  <si>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</si>
  <si>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</si>
  <si>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</si>
  <si>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</si>
  <si>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</si>
  <si>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</si>
  <si>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</si>
  <si>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</si>
  <si>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</si>
  <si>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</si>
  <si>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</si>
  <si>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</si>
  <si>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</si>
  <si>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</si>
  <si>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</si>
  <si>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</si>
  <si>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</si>
  <si>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</si>
  <si>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</si>
  <si>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</si>
  <si>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</si>
  <si>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</si>
  <si>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</si>
  <si>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</si>
  <si>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</si>
  <si>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</si>
  <si>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</si>
  <si>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</si>
  <si>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</si>
  <si>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</si>
  <si>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</si>
  <si>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</si>
  <si>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</si>
  <si>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</si>
  <si>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</si>
  <si>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</si>
  <si>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</si>
  <si>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</si>
  <si>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</si>
  <si>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</si>
  <si>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</si>
  <si>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</si>
  <si>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</si>
  <si>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</si>
  <si>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</si>
  <si>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</si>
  <si>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</si>
  <si>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</si>
  <si>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</si>
  <si>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</si>
  <si>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</si>
  <si>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</si>
  <si>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</si>
  <si>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</si>
  <si>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</si>
  <si>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</si>
  <si>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</si>
  <si>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</si>
  <si>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</si>
  <si>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</si>
  <si>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</si>
  <si>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</si>
  <si>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</si>
  <si>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</si>
  <si>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</si>
  <si>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</si>
  <si>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</si>
  <si>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</si>
  <si>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</si>
  <si>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</si>
  <si>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</si>
  <si>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</si>
  <si>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</si>
  <si>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</si>
  <si>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</si>
  <si>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</si>
  <si>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</si>
  <si>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</si>
  <si>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</si>
  <si>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</si>
  <si>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</si>
  <si>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</si>
  <si>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</si>
  <si>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</si>
  <si>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</si>
  <si>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</si>
  <si>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</si>
  <si>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</si>
  <si>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</si>
  <si>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</si>
  <si>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</si>
  <si>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</si>
  <si>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</si>
  <si>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</si>
  <si>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</si>
  <si>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</si>
  <si>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</si>
  <si>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</si>
  <si>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</si>
  <si>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</si>
  <si>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</si>
  <si>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</si>
  <si>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</si>
  <si>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</si>
  <si>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</si>
  <si>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</si>
  <si>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</si>
  <si>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</si>
  <si>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</si>
  <si>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</si>
  <si>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</si>
  <si>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</si>
  <si>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</si>
  <si>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</si>
  <si>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</si>
  <si>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</si>
  <si>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</si>
  <si>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</si>
  <si>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</si>
  <si>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</si>
  <si>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</si>
  <si>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</si>
  <si>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</si>
  <si>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</si>
  <si>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</si>
  <si>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</si>
  <si>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</si>
  <si>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</si>
  <si>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</si>
  <si>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</si>
  <si>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</si>
  <si>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</si>
  <si>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</si>
  <si>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</si>
  <si>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</si>
  <si>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</si>
  <si>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</si>
  <si>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</si>
  <si>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</si>
  <si>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</si>
  <si>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</si>
  <si>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</si>
  <si>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</si>
  <si>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</si>
  <si>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</si>
  <si>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</si>
  <si>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</si>
  <si>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</si>
  <si>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</si>
  <si>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</si>
  <si>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</si>
  <si>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</si>
  <si>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</si>
  <si>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</si>
  <si>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</si>
  <si>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</si>
  <si>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</si>
  <si>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</si>
  <si>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</si>
  <si>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</si>
  <si>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</si>
  <si>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</si>
  <si>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</si>
  <si>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</si>
  <si>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</si>
  <si>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</si>
  <si>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</si>
  <si>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</si>
  <si>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</si>
  <si>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</si>
  <si>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</si>
  <si>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</si>
  <si>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</si>
  <si>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</si>
  <si>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</si>
  <si>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</si>
  <si>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</si>
  <si>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</si>
  <si>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</si>
  <si>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</si>
  <si>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</si>
  <si>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</si>
  <si>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</si>
  <si>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</si>
  <si>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</si>
  <si>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</si>
  <si>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</si>
  <si>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</si>
  <si>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</si>
  <si>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</si>
  <si>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</si>
  <si>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</si>
  <si>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</si>
  <si>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</si>
  <si>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</si>
  <si>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</si>
  <si>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</si>
  <si>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</si>
  <si>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</si>
  <si>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</si>
  <si>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</si>
  <si>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</si>
  <si>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</si>
  <si>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</si>
  <si>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</si>
  <si>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</si>
  <si>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</si>
  <si>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</si>
  <si>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</si>
  <si>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</si>
  <si>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</si>
  <si>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</si>
  <si>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</si>
  <si>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</si>
  <si>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</si>
  <si>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</si>
  <si>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</si>
  <si>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</si>
  <si>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</si>
  <si>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</si>
  <si>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</si>
  <si>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</si>
  <si>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</si>
  <si>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</si>
  <si>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</si>
  <si>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</si>
  <si>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</si>
  <si>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</si>
  <si>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</si>
  <si>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</si>
  <si>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</si>
  <si>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</si>
  <si>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</si>
  <si>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</si>
  <si>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</si>
  <si>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</si>
  <si>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</si>
  <si>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</si>
  <si>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</si>
  <si>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</si>
  <si>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</si>
  <si>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</si>
  <si>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</si>
  <si>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</si>
  <si>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</si>
  <si>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</si>
  <si>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</si>
  <si>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</si>
  <si>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</si>
  <si>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</si>
  <si>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</si>
  <si>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</si>
  <si>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</si>
  <si>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</si>
  <si>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</si>
  <si>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</si>
  <si>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</si>
  <si>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</si>
  <si>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</si>
  <si>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</si>
  <si>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</si>
  <si>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</si>
  <si>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</si>
  <si>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</si>
  <si>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</si>
  <si>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</si>
  <si>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</si>
  <si>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</si>
  <si>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</si>
  <si>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</si>
  <si>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</si>
  <si>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</si>
  <si>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</si>
  <si>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</si>
  <si>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</si>
  <si>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</si>
  <si>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</si>
  <si>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</si>
  <si>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</si>
  <si>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</si>
  <si>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</si>
  <si>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</si>
  <si>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</si>
  <si>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</si>
  <si>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</si>
  <si>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</si>
  <si>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</si>
  <si>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</si>
  <si>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</si>
  <si>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</si>
  <si>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</si>
  <si>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</si>
  <si>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</si>
  <si>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</si>
  <si>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</si>
  <si>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</si>
  <si>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</si>
  <si>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</si>
  <si>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</si>
  <si>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</si>
  <si>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</si>
  <si>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</si>
  <si>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</si>
  <si>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</si>
  <si>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</si>
  <si>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</si>
  <si>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</si>
  <si>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</si>
  <si>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</si>
  <si>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</si>
  <si>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</si>
  <si>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</si>
  <si>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</si>
  <si>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</si>
  <si>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</si>
  <si>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</si>
  <si>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</si>
  <si>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</si>
  <si>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</si>
  <si>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</si>
  <si>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</si>
  <si>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</si>
  <si>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</si>
  <si>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</si>
  <si>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</si>
  <si>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</si>
  <si>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</si>
  <si>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</si>
  <si>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</si>
  <si>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</si>
  <si>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</si>
  <si>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</si>
  <si>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</si>
  <si>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</si>
  <si>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</si>
  <si>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</si>
  <si>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</si>
  <si>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</si>
  <si>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</si>
  <si>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</si>
  <si>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</si>
  <si>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</si>
  <si>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</si>
  <si>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</si>
  <si>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</si>
  <si>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</si>
  <si>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</si>
  <si>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</si>
  <si>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</si>
  <si>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</si>
  <si>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</si>
  <si>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</si>
  <si>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</si>
  <si>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</si>
  <si>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</si>
  <si>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</si>
  <si>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</si>
  <si>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</si>
  <si>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</si>
  <si>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</si>
  <si>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</si>
  <si>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</si>
  <si>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</si>
  <si>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</si>
  <si>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</si>
  <si>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</si>
  <si>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</si>
  <si>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</si>
  <si>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</si>
  <si>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</si>
  <si>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</si>
  <si>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</si>
  <si>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</si>
  <si>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</si>
  <si>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</si>
  <si>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</si>
  <si>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</si>
  <si>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</si>
  <si>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</si>
  <si>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</si>
  <si>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</si>
  <si>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</si>
  <si>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</si>
  <si>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</si>
  <si>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</si>
  <si>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</si>
  <si>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</si>
  <si>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</si>
  <si>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</si>
  <si>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</si>
  <si>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</si>
  <si>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</si>
  <si>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</si>
  <si>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</si>
  <si>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</si>
  <si>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</si>
  <si>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</si>
  <si>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</si>
  <si>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</si>
  <si>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</si>
  <si>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</si>
  <si>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</si>
  <si>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</si>
  <si>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</si>
  <si>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</si>
  <si>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</si>
  <si>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</si>
  <si>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</si>
  <si>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</si>
  <si>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</si>
  <si>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</si>
  <si>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</si>
  <si>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</si>
  <si>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</si>
  <si>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</si>
  <si>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</si>
  <si>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</si>
  <si>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</si>
  <si>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</si>
  <si>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</si>
  <si>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</si>
  <si>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</si>
  <si>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</si>
  <si>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</si>
  <si>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</si>
  <si>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</si>
  <si>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</si>
  <si>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</si>
  <si>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</si>
  <si>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</si>
  <si>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</si>
  <si>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</si>
  <si>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</si>
  <si>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</si>
  <si>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</si>
  <si>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</si>
  <si>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</si>
  <si>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</si>
  <si>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</si>
  <si>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</si>
  <si>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</si>
  <si>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</si>
  <si>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</si>
  <si>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</si>
  <si>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</si>
  <si>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</si>
  <si>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</si>
  <si>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</si>
  <si>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</si>
  <si>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</si>
  <si>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</si>
  <si>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</si>
  <si>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</si>
  <si>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</si>
  <si>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</si>
  <si>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</si>
  <si>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</si>
  <si>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</si>
  <si>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</si>
  <si>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</si>
  <si>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</si>
  <si>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</si>
  <si>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</si>
  <si>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</si>
  <si>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</si>
  <si>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</si>
  <si>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</si>
  <si>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</si>
  <si>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</si>
  <si>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</si>
  <si>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</si>
  <si>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</si>
  <si>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</si>
  <si>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</si>
  <si>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</si>
  <si>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</si>
  <si>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</si>
  <si>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</si>
  <si>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</si>
  <si>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</si>
  <si>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</si>
  <si>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</si>
  <si>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</si>
  <si>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</si>
  <si>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</si>
  <si>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</si>
  <si>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</si>
  <si>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</si>
  <si>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</si>
  <si>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</si>
  <si>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</si>
  <si>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</si>
  <si>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</si>
  <si>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</si>
  <si>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</si>
  <si>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</si>
  <si>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</si>
  <si>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</si>
  <si>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</si>
  <si>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</si>
  <si>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</si>
  <si>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</si>
  <si>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</si>
  <si>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</si>
  <si>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</si>
  <si>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</si>
  <si>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</si>
  <si>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</si>
  <si>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</si>
  <si>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</si>
  <si>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</si>
  <si>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</si>
  <si>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</si>
  <si>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</si>
  <si>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</si>
  <si>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</si>
  <si>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</si>
  <si>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</si>
  <si>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</si>
  <si>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</si>
  <si>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</si>
  <si>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</si>
  <si>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</si>
  <si>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</si>
  <si>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</si>
  <si>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</si>
  <si>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</si>
  <si>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</si>
  <si>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</si>
  <si>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</si>
  <si>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</si>
  <si>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</si>
  <si>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</si>
  <si>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</si>
  <si>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</si>
  <si>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</si>
  <si>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</si>
  <si>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</si>
  <si>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</si>
  <si>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</si>
  <si>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</si>
  <si>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</si>
  <si>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</si>
  <si>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</si>
  <si>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</si>
  <si>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</si>
  <si>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</si>
  <si>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</si>
  <si>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</si>
  <si>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</si>
  <si>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</si>
  <si>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</si>
  <si>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</si>
  <si>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</si>
  <si>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</si>
  <si>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</si>
  <si>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</si>
  <si>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</si>
  <si>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</si>
  <si>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</si>
  <si>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</si>
  <si>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</si>
  <si>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</si>
  <si>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</si>
  <si>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</si>
  <si>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</si>
  <si>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</si>
  <si>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</si>
  <si>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</si>
  <si>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</si>
  <si>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</si>
  <si>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</si>
  <si>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</si>
  <si>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</si>
  <si>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</si>
  <si>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</si>
  <si>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</si>
  <si>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</si>
  <si>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</si>
  <si>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</si>
  <si>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</si>
  <si>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</si>
  <si>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</si>
  <si>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</si>
  <si>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</si>
  <si>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</si>
  <si>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</si>
  <si>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</si>
  <si>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</si>
  <si>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</si>
  <si>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</si>
  <si>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</si>
  <si>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</si>
  <si>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</si>
  <si>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</si>
  <si>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</si>
  <si>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</si>
  <si>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</si>
  <si>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</si>
  <si>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</si>
  <si>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</si>
  <si>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</si>
  <si>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</si>
  <si>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</si>
  <si>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</si>
  <si>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</si>
  <si>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</si>
  <si>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</si>
  <si>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</si>
  <si>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</si>
  <si>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</si>
  <si>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</si>
  <si>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</si>
  <si>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</si>
  <si>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</si>
  <si>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</si>
  <si>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</si>
  <si>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</si>
  <si>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</si>
  <si>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</si>
  <si>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</si>
  <si>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</si>
  <si>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</si>
  <si>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</si>
  <si>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</si>
  <si>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</si>
  <si>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</si>
  <si>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</si>
  <si>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</si>
  <si>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</si>
  <si>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</si>
  <si>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</si>
  <si>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</si>
  <si>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</si>
  <si>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</si>
  <si>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</si>
  <si>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</si>
  <si>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</si>
  <si>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</si>
  <si>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</si>
  <si>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</si>
  <si>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</si>
  <si>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</si>
  <si>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</si>
  <si>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</si>
  <si>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</si>
  <si>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</si>
  <si>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</si>
  <si>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</si>
  <si>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</si>
  <si>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</si>
  <si>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</si>
  <si>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</si>
  <si>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</si>
  <si>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</si>
  <si>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</si>
  <si>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</si>
  <si>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</si>
  <si>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</si>
  <si>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</si>
  <si>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</si>
  <si>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</si>
  <si>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</si>
  <si>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</si>
  <si>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</si>
  <si>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</si>
  <si>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</si>
  <si>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</si>
  <si>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</si>
  <si>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</si>
  <si>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</si>
  <si>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</si>
  <si>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</si>
  <si>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</si>
  <si>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</si>
  <si>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</si>
  <si>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</si>
  <si>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</si>
  <si>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</si>
  <si>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</si>
  <si>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</si>
  <si>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</si>
  <si>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</si>
  <si>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</si>
  <si>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</si>
  <si>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</si>
  <si>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</si>
  <si>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</si>
  <si>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</si>
  <si>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</si>
  <si>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</si>
  <si>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</si>
  <si>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</si>
  <si>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</si>
  <si>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</si>
  <si>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</si>
  <si>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</si>
  <si>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</si>
  <si>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</si>
  <si>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</si>
  <si>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</si>
  <si>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</si>
  <si>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</si>
  <si>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</si>
  <si>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</si>
  <si>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</si>
  <si>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</si>
  <si>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</si>
  <si>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</si>
  <si>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</si>
  <si>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</si>
  <si>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</si>
  <si>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</si>
  <si>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</si>
  <si>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</si>
  <si>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</si>
  <si>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</si>
  <si>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</si>
  <si>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</si>
  <si>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</si>
  <si>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</si>
  <si>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</si>
  <si>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</si>
  <si>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</si>
  <si>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</si>
  <si>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</si>
  <si>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</si>
  <si>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</si>
  <si>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</si>
  <si>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</si>
  <si>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</si>
  <si>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</si>
  <si>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</si>
  <si>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</si>
  <si>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</si>
  <si>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</si>
  <si>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</si>
  <si>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</si>
  <si>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</si>
  <si>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</si>
  <si>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</si>
  <si>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</si>
  <si>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</si>
  <si>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</si>
  <si>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</si>
  <si>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</si>
  <si>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</si>
  <si>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</si>
  <si>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</si>
  <si>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</si>
  <si>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</si>
  <si>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</si>
  <si>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</si>
  <si>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</si>
  <si>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</si>
  <si>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</si>
  <si>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</si>
  <si>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</si>
  <si>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</si>
  <si>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</si>
  <si>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</si>
  <si>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</si>
  <si>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</si>
  <si>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</si>
  <si>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</si>
  <si>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</si>
  <si>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</si>
  <si>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</si>
  <si>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</si>
  <si>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</si>
  <si>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</si>
  <si>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</si>
  <si>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</si>
  <si>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</si>
  <si>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</si>
  <si>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</si>
  <si>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</si>
  <si>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</si>
  <si>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</si>
  <si>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</si>
  <si>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</si>
  <si>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</si>
  <si>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</si>
  <si>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</si>
  <si>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</si>
  <si>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</si>
  <si>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</si>
  <si>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</si>
  <si>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</si>
  <si>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</si>
  <si>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</si>
  <si>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</si>
  <si>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</si>
  <si>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</si>
  <si>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</si>
  <si>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</si>
  <si>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</si>
  <si>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</si>
  <si>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</si>
  <si>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</si>
  <si>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</si>
  <si>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</si>
  <si>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</si>
  <si>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</si>
  <si>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</si>
  <si>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</si>
  <si>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</si>
  <si>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</si>
  <si>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</si>
  <si>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</si>
  <si>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</si>
  <si>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</si>
  <si>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</si>
  <si>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</si>
  <si>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</si>
  <si>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</si>
  <si>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</si>
  <si>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</si>
  <si>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</si>
  <si>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</si>
  <si>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</si>
  <si>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</si>
  <si>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</si>
  <si>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</si>
  <si>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</si>
  <si>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</si>
  <si>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</si>
  <si>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</si>
  <si>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</si>
  <si>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</si>
  <si>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</si>
  <si>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</si>
  <si>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</si>
  <si>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</si>
  <si>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</si>
  <si>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</si>
  <si>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</si>
  <si>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</si>
  <si>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</si>
  <si>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</si>
  <si>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</si>
  <si>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</si>
  <si>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</si>
  <si>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</si>
  <si>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</si>
  <si>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</si>
  <si>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</si>
  <si>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</si>
  <si>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</si>
  <si>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</si>
  <si>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</si>
  <si>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</si>
  <si>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</si>
  <si>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</si>
  <si>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</si>
  <si>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</si>
  <si>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</si>
  <si>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</si>
  <si>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</si>
  <si>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</si>
  <si>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</si>
  <si>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</si>
  <si>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</si>
  <si>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</si>
  <si>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</si>
  <si>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</si>
  <si>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</si>
  <si>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</si>
  <si>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</si>
  <si>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</si>
  <si>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</si>
  <si>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</si>
  <si>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</si>
  <si>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</si>
  <si>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</si>
  <si>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</si>
  <si>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</si>
  <si>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</si>
  <si>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</si>
  <si>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</si>
  <si>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</si>
  <si>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</si>
  <si>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</si>
  <si>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</si>
  <si>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</si>
  <si>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</si>
  <si>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</si>
  <si>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</si>
  <si>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</si>
  <si>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</si>
  <si>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</si>
  <si>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</si>
  <si>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</si>
  <si>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</si>
  <si>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</si>
  <si>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</si>
  <si>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</si>
  <si>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</si>
  <si>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</si>
  <si>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</si>
  <si>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</si>
  <si>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</si>
  <si>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</si>
  <si>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</si>
  <si>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</si>
  <si>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</si>
  <si>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</si>
  <si>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</si>
  <si>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</si>
  <si>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</si>
  <si>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</si>
  <si>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</si>
  <si>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</si>
  <si>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</si>
  <si>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</si>
  <si>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</si>
  <si>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</si>
  <si>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</si>
  <si>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</si>
  <si>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</si>
  <si>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</si>
  <si>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</si>
  <si>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</si>
  <si>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</si>
  <si>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</si>
  <si>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</si>
  <si>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</si>
  <si>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</si>
  <si>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</si>
  <si>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</si>
  <si>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</si>
  <si>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</si>
  <si>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</si>
  <si>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</si>
  <si>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</si>
  <si>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</si>
  <si>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</si>
  <si>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</si>
  <si>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</si>
  <si>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</si>
  <si>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</si>
  <si>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</si>
  <si>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</si>
  <si>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</si>
  <si>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</si>
  <si>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</si>
  <si>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</si>
  <si>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</si>
  <si>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</si>
  <si>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</si>
  <si>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</si>
  <si>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</si>
  <si>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</si>
  <si>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</si>
  <si>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</si>
  <si>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</si>
  <si>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</si>
  <si>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</si>
  <si>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</si>
  <si>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</si>
  <si>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</si>
  <si>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</si>
  <si>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</si>
  <si>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</si>
  <si>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</si>
  <si>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</si>
  <si>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</si>
  <si>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</si>
  <si>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</si>
  <si>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</si>
  <si>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</si>
  <si>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</si>
  <si>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</si>
  <si>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</si>
  <si>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</si>
  <si>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</si>
  <si>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</si>
  <si>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</si>
  <si>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</si>
  <si>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</si>
  <si>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</si>
  <si>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</si>
  <si>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</si>
  <si>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</si>
  <si>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</si>
  <si>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</si>
  <si>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</si>
  <si>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</si>
  <si>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</si>
  <si>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</si>
  <si>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</si>
  <si>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</si>
  <si>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</si>
  <si>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</si>
  <si>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</si>
  <si>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</si>
  <si>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</si>
  <si>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</si>
  <si>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</si>
  <si>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</si>
  <si>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</si>
  <si>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</si>
  <si>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</si>
  <si>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</si>
  <si>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</si>
  <si>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</si>
  <si>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</si>
  <si>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</si>
  <si>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</si>
  <si>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</si>
  <si>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</si>
  <si>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</si>
  <si>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</si>
  <si>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</si>
  <si>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</si>
  <si>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</si>
  <si>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</si>
  <si>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</si>
  <si>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</si>
  <si>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</si>
  <si>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</si>
  <si>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</si>
  <si>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</si>
  <si>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</si>
  <si>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</si>
  <si>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</si>
  <si>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</si>
  <si>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</si>
  <si>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</si>
  <si>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</si>
  <si>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</si>
  <si>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</si>
  <si>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</si>
  <si>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</si>
  <si>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</si>
  <si>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</si>
  <si>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</si>
  <si>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</si>
  <si>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</si>
  <si>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</si>
  <si>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</si>
  <si>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</si>
  <si>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</si>
  <si>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</si>
  <si>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</si>
  <si>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</si>
  <si>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</si>
  <si>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</si>
  <si>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</si>
  <si>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</si>
  <si>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</si>
  <si>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</si>
  <si>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</si>
  <si>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</si>
  <si>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</si>
  <si>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</si>
  <si>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</si>
  <si>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</si>
  <si>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</si>
  <si>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</si>
  <si>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</si>
  <si>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</si>
  <si>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</si>
  <si>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</si>
  <si>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</si>
  <si>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</si>
  <si>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</si>
  <si>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</si>
  <si>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</si>
  <si>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</si>
  <si>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</si>
  <si>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</si>
  <si>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</si>
  <si>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</si>
  <si>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</si>
  <si>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</si>
  <si>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</si>
  <si>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</si>
  <si>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</si>
  <si>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</si>
  <si>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</si>
  <si>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</si>
  <si>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</si>
  <si>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</si>
  <si>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</si>
  <si>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</si>
  <si>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</si>
  <si>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</si>
  <si>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</si>
  <si>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</si>
  <si>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</si>
  <si>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</si>
  <si>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</si>
  <si>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</si>
  <si>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</si>
  <si>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</si>
  <si>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</si>
  <si>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</si>
  <si>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</si>
  <si>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</si>
  <si>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</si>
  <si>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</si>
  <si>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</si>
  <si>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</si>
  <si>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</si>
  <si>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</si>
  <si>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</si>
  <si>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</si>
  <si>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</si>
  <si>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</si>
  <si>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</si>
  <si>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</si>
  <si>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</si>
  <si>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</si>
  <si>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</si>
  <si>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</si>
  <si>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</si>
  <si>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</si>
  <si>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</si>
  <si>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</si>
  <si>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</si>
  <si>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</si>
  <si>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</si>
  <si>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</si>
  <si>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</si>
  <si>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</si>
  <si>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</si>
  <si>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</si>
  <si>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</si>
  <si>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</si>
  <si>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</si>
  <si>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</si>
  <si>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</si>
  <si>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</si>
  <si>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</si>
  <si>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</si>
  <si>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</si>
  <si>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</si>
  <si>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</si>
  <si>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</si>
  <si>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</si>
  <si>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</si>
  <si>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</si>
  <si>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</si>
  <si>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</si>
  <si>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</si>
  <si>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</si>
  <si>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</si>
  <si>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</si>
  <si>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</si>
  <si>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</si>
  <si>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</si>
  <si>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</si>
  <si>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</si>
  <si>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</si>
  <si>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</si>
  <si>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</si>
  <si>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</si>
  <si>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</si>
  <si>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</si>
  <si>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</si>
  <si>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</si>
  <si>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</si>
  <si>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</si>
  <si>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</si>
  <si>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</si>
  <si>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</si>
  <si>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</si>
  <si>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</si>
  <si>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</si>
  <si>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</si>
  <si>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</si>
  <si>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</si>
  <si>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</si>
  <si>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</si>
  <si>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</si>
  <si>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</si>
  <si>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</si>
  <si>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</si>
  <si>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</si>
  <si>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</si>
  <si>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</si>
  <si>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</si>
  <si>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</si>
  <si>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</si>
  <si>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</si>
  <si>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</si>
  <si>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</si>
  <si>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</si>
  <si>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</si>
  <si>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</si>
  <si>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</si>
  <si>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</si>
  <si>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</si>
  <si>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</si>
  <si>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</si>
  <si>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</si>
  <si>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</si>
  <si>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</si>
  <si>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</si>
  <si>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</si>
  <si>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</si>
  <si>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</si>
  <si>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</si>
  <si>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</si>
  <si>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</si>
  <si>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</si>
  <si>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</si>
  <si>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</si>
  <si>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</si>
  <si>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</si>
  <si>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</si>
  <si>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</si>
  <si>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</si>
  <si>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</si>
  <si>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</si>
  <si>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</si>
  <si>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</si>
  <si>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</si>
  <si>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</si>
  <si>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</si>
  <si>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</si>
  <si>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</si>
  <si>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</si>
  <si>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</si>
  <si>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</si>
  <si>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</si>
  <si>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</si>
  <si>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</si>
  <si>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</si>
  <si>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</si>
  <si>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</si>
  <si>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</si>
  <si>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</si>
  <si>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</si>
  <si>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</si>
  <si>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</si>
  <si>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</si>
  <si>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</si>
  <si>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</si>
  <si>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</si>
  <si>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</si>
  <si>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</si>
  <si>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</si>
  <si>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</si>
  <si>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</si>
  <si>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</si>
  <si>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</si>
  <si>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</si>
  <si>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</si>
  <si>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</si>
  <si>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</si>
  <si>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</si>
  <si>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</si>
  <si>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</si>
  <si>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</si>
  <si>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</si>
  <si>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</si>
  <si>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</si>
  <si>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</si>
  <si>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</si>
  <si>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</si>
  <si>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</si>
  <si>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</si>
  <si>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</si>
  <si>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</si>
  <si>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</si>
  <si>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</si>
  <si>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</si>
  <si>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</si>
  <si>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</si>
  <si>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</si>
  <si>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</si>
  <si>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</si>
  <si>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</si>
  <si>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</si>
  <si>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</si>
  <si>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</si>
  <si>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</si>
  <si>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</si>
  <si>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</si>
  <si>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</si>
  <si>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</si>
  <si>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</si>
  <si>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</si>
  <si>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</si>
  <si>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</si>
  <si>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</si>
  <si>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</si>
  <si>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</si>
  <si>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</si>
  <si>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</si>
  <si>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</si>
  <si>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</si>
  <si>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</si>
  <si>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</si>
  <si>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</si>
  <si>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</si>
  <si>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</si>
  <si>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</si>
  <si>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</si>
  <si>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</si>
  <si>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</si>
  <si>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</si>
  <si>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</si>
  <si>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</si>
  <si>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</si>
  <si>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</si>
  <si>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</si>
  <si>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</si>
  <si>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</si>
  <si>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</si>
  <si>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</si>
  <si>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</si>
  <si>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</si>
  <si>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</si>
  <si>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</si>
  <si>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</si>
  <si>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</si>
  <si>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</si>
  <si>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</si>
  <si>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</si>
  <si>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</si>
  <si>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</si>
  <si>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</si>
  <si>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</si>
  <si>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</si>
  <si>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</si>
  <si>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</si>
  <si>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</si>
  <si>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</si>
  <si>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</si>
  <si>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</si>
  <si>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</si>
  <si>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</si>
  <si>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</si>
  <si>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</si>
  <si>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</si>
  <si>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</si>
  <si>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</si>
  <si>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</si>
  <si>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</si>
  <si>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</si>
  <si>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</si>
  <si>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</si>
  <si>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</si>
  <si>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</si>
  <si>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</si>
  <si>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</si>
  <si>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</si>
  <si>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</si>
  <si>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</si>
  <si>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</si>
  <si>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</si>
  <si>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</si>
  <si>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</si>
  <si>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</si>
  <si>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</si>
  <si>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</si>
  <si>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</si>
  <si>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</si>
  <si>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</si>
  <si>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</si>
  <si>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</si>
  <si>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</si>
  <si>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</si>
  <si>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</si>
  <si>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</si>
  <si>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</si>
  <si>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</si>
  <si>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</si>
  <si>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</si>
  <si>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</si>
  <si>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</si>
  <si>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</si>
  <si>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</si>
  <si>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</si>
  <si>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</si>
  <si>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</si>
  <si>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</si>
  <si>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</si>
  <si>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</si>
  <si>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</si>
  <si>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</si>
  <si>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</si>
  <si>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</si>
  <si>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</si>
  <si>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</si>
  <si>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</si>
  <si>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</si>
  <si>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</si>
  <si>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</si>
  <si>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</si>
  <si>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</si>
  <si>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</si>
  <si>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</si>
  <si>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</si>
  <si>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</si>
  <si>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</si>
  <si>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</si>
  <si>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</si>
  <si>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</si>
  <si>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</si>
  <si>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</si>
  <si>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</si>
  <si>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</si>
  <si>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</si>
  <si>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</si>
  <si>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</si>
  <si>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</si>
  <si>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</si>
  <si>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</si>
  <si>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</si>
  <si>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</si>
  <si>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</si>
  <si>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</si>
  <si>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</si>
  <si>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</si>
  <si>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</si>
  <si>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</si>
  <si>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</si>
  <si>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</si>
  <si>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</si>
  <si>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</si>
  <si>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</si>
  <si>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</si>
  <si>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</si>
  <si>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</si>
  <si>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</si>
  <si>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</si>
  <si>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</si>
  <si>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</si>
  <si>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</si>
  <si>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</si>
  <si>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</si>
  <si>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</si>
  <si>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</si>
  <si>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</si>
  <si>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</si>
  <si>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</si>
  <si>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</si>
  <si>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</si>
  <si>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</si>
  <si>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</si>
  <si>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</si>
  <si>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</si>
  <si>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</si>
  <si>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</si>
  <si>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</si>
  <si>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</si>
  <si>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</si>
  <si>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</si>
  <si>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</si>
  <si>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</si>
  <si>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</si>
  <si>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</si>
  <si>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</si>
  <si>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</si>
  <si>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</si>
  <si>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</si>
  <si>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</si>
  <si>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</si>
  <si>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</si>
  <si>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</si>
  <si>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</si>
  <si>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</si>
  <si>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</si>
  <si>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</si>
  <si>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</si>
  <si>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</si>
  <si>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</si>
  <si>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</si>
  <si>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</si>
  <si>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</si>
  <si>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</si>
  <si>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</si>
  <si>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</si>
  <si>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</si>
  <si>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</si>
  <si>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</si>
  <si>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</si>
  <si>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</si>
  <si>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</si>
  <si>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</si>
  <si>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</si>
  <si>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</si>
  <si>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</si>
  <si>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</si>
  <si>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</si>
  <si>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</si>
  <si>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</si>
  <si>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</si>
  <si>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</si>
  <si>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</si>
  <si>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</si>
  <si>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</si>
  <si>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</si>
  <si>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</si>
  <si>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</si>
  <si>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</si>
  <si>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</si>
  <si>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</si>
  <si>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</si>
  <si>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</si>
  <si>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</si>
  <si>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</si>
  <si>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</si>
  <si>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</si>
  <si>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</si>
  <si>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</si>
  <si>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</si>
  <si>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</si>
  <si>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</si>
  <si>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</si>
  <si>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</si>
  <si>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</si>
  <si>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</si>
  <si>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</si>
  <si>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</si>
  <si>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</si>
  <si>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</si>
  <si>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</si>
  <si>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</si>
  <si>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</si>
  <si>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</si>
  <si>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</si>
  <si>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</si>
  <si>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</si>
  <si>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</si>
  <si>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</si>
  <si>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</si>
  <si>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</si>
  <si>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</si>
  <si>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</si>
  <si>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</si>
  <si>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</si>
  <si>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</si>
  <si>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</si>
  <si>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</si>
  <si>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</si>
  <si>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</si>
  <si>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</si>
  <si>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</si>
  <si>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</si>
  <si>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</si>
  <si>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</si>
  <si>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</si>
  <si>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</si>
  <si>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</si>
  <si>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</si>
  <si>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</si>
  <si>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</si>
  <si>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</si>
  <si>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</si>
  <si>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</si>
  <si>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</si>
  <si>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</si>
  <si>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</si>
  <si>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</si>
  <si>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</si>
  <si>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</si>
  <si>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</si>
  <si>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</si>
  <si>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</si>
  <si>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</si>
  <si>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</si>
  <si>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</si>
  <si>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</si>
  <si>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</si>
  <si>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</si>
  <si>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</si>
  <si>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</si>
  <si>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</si>
  <si>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</si>
  <si>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</si>
  <si>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</si>
  <si>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</si>
  <si>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</si>
  <si>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</si>
  <si>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</si>
  <si>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</si>
  <si>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</si>
  <si>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</si>
  <si>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</si>
  <si>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</si>
  <si>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</si>
  <si>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</si>
  <si>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</si>
  <si>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</si>
  <si>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</si>
  <si>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</si>
  <si>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</si>
  <si>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</si>
  <si>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</si>
  <si>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</si>
  <si>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</si>
  <si>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</si>
  <si>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</si>
  <si>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</si>
  <si>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</si>
  <si>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</si>
  <si>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</si>
  <si>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</si>
  <si>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</si>
  <si>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</si>
  <si>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</si>
  <si>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</si>
  <si>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</si>
  <si>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</si>
  <si>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</si>
  <si>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</si>
  <si>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</si>
  <si>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</si>
  <si>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</si>
  <si>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</si>
  <si>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</si>
  <si>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</si>
  <si>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</si>
  <si>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</si>
  <si>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</si>
  <si>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</si>
  <si>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</si>
  <si>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</si>
  <si>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</si>
  <si>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</si>
  <si>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</si>
  <si>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</si>
  <si>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</si>
  <si>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</si>
  <si>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</si>
  <si>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</si>
  <si>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</si>
  <si>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</si>
  <si>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</si>
  <si>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</si>
  <si>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</si>
  <si>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</si>
  <si>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</si>
  <si>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</si>
  <si>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</si>
  <si>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</si>
  <si>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</si>
  <si>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</si>
  <si>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</si>
  <si>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</si>
  <si>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</si>
  <si>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</si>
  <si>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</si>
  <si>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</si>
  <si>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</si>
  <si>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</si>
  <si>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</si>
  <si>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</si>
  <si>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</si>
  <si>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</si>
  <si>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</si>
  <si>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</si>
  <si>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</si>
  <si>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</si>
  <si>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</si>
  <si>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</si>
  <si>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</si>
  <si>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</si>
  <si>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</si>
  <si>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</si>
  <si>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</si>
  <si>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</si>
  <si>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</si>
  <si>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</si>
  <si>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</si>
  <si>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</si>
  <si>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</si>
  <si>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</si>
  <si>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</si>
  <si>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</si>
  <si>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</si>
  <si>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</si>
  <si>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</si>
  <si>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</si>
  <si>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</si>
  <si>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</si>
  <si>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</si>
  <si>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</si>
  <si>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</si>
  <si>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</si>
  <si>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</si>
  <si>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</si>
  <si>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</si>
  <si>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</si>
  <si>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</si>
  <si>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</si>
  <si>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</si>
  <si>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</si>
  <si>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</si>
  <si>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</si>
  <si>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</si>
  <si>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</si>
  <si>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</si>
  <si>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</si>
  <si>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</si>
  <si>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</si>
  <si>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</si>
  <si>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</si>
  <si>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</si>
  <si>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</si>
  <si>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</si>
  <si>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</si>
  <si>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</si>
  <si>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</si>
  <si>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</si>
  <si>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</si>
  <si>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</si>
  <si>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</si>
  <si>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</si>
  <si>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</si>
  <si>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</si>
  <si>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</si>
  <si>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</si>
  <si>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</si>
  <si>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</si>
  <si>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</si>
  <si>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</si>
  <si>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</si>
  <si>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</si>
  <si>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</si>
  <si>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</si>
  <si>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</si>
  <si>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</si>
  <si>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</si>
  <si>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</si>
  <si>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</si>
  <si>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</si>
  <si>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</si>
  <si>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</si>
  <si>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</si>
  <si>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</si>
  <si>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</si>
  <si>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</si>
  <si>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</si>
  <si>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</si>
  <si>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</si>
  <si>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</si>
  <si>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</si>
  <si>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</si>
  <si>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</si>
  <si>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</si>
  <si>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</si>
  <si>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</si>
  <si>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</si>
  <si>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</si>
  <si>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</si>
  <si>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</si>
  <si>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</si>
  <si>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</si>
  <si>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</si>
  <si>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</si>
  <si>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</si>
  <si>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</si>
  <si>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</si>
  <si>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</si>
  <si>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</si>
  <si>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</si>
  <si>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</si>
  <si>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</si>
  <si>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</si>
  <si>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</si>
  <si>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</si>
  <si>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</si>
  <si>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</si>
  <si>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</si>
  <si>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</si>
  <si>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</si>
  <si>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</si>
  <si>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</si>
  <si>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</si>
  <si>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</si>
  <si>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</si>
  <si>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</si>
  <si>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</si>
  <si>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</si>
  <si>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</si>
  <si>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</si>
  <si>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</si>
  <si>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</si>
  <si>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</si>
  <si>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</si>
  <si>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</si>
  <si>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</si>
  <si>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</si>
  <si>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</si>
  <si>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</si>
  <si>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</si>
  <si>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</si>
  <si>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</si>
  <si>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</si>
  <si>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</si>
  <si>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</si>
  <si>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</si>
  <si>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</si>
  <si>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</si>
  <si>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</si>
  <si>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</si>
  <si>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</si>
  <si>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</si>
  <si>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</si>
  <si>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</si>
  <si>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</si>
  <si>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</si>
  <si>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</si>
  <si>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</si>
  <si>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</si>
  <si>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</si>
  <si>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</si>
  <si>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</si>
  <si>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</si>
  <si>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</si>
  <si>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</si>
  <si>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</si>
  <si>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</si>
  <si>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</si>
  <si>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</si>
  <si>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</si>
  <si>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</si>
  <si>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</si>
  <si>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</si>
  <si>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</si>
  <si>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</si>
  <si>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</si>
  <si>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</si>
  <si>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</si>
  <si>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</si>
  <si>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</si>
  <si>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</si>
  <si>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</si>
  <si>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</si>
  <si>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</si>
  <si>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</si>
  <si>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</si>
  <si>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</si>
  <si>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</si>
  <si>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</si>
  <si>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</si>
  <si>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</si>
  <si>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</si>
  <si>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</si>
  <si>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</si>
  <si>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</si>
  <si>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</si>
  <si>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</si>
  <si>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</si>
  <si>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</si>
  <si>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</si>
  <si>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</si>
  <si>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</si>
  <si>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</si>
  <si>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</si>
  <si>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</si>
  <si>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</si>
  <si>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</si>
  <si>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</si>
  <si>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</si>
  <si>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</si>
  <si>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</si>
  <si>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</si>
  <si>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</si>
  <si>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</si>
  <si>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</si>
  <si>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</si>
  <si>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</si>
  <si>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</si>
  <si>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</si>
  <si>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</si>
  <si>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</si>
  <si>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</si>
  <si>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</si>
  <si>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</si>
  <si>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</si>
  <si>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</si>
  <si>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</si>
  <si>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</si>
  <si>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</si>
  <si>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</si>
  <si>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</si>
  <si>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</si>
  <si>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</si>
  <si>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</si>
  <si>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</si>
  <si>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</si>
  <si>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</si>
  <si>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</si>
  <si>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</si>
  <si>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</si>
  <si>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</si>
  <si>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</si>
  <si>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</si>
  <si>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</si>
  <si>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</si>
  <si>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</si>
  <si>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</si>
  <si>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</si>
  <si>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</si>
  <si>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</si>
  <si>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</si>
  <si>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</si>
  <si>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</si>
  <si>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</si>
  <si>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</si>
  <si>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</si>
  <si>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</si>
  <si>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</si>
  <si>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</si>
  <si>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</si>
  <si>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</si>
  <si>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</si>
  <si>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</si>
  <si>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</si>
  <si>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</si>
  <si>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</si>
  <si>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</si>
  <si>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</si>
  <si>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</si>
  <si>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</si>
  <si>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</si>
  <si>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</si>
  <si>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</si>
  <si>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</si>
  <si>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</si>
  <si>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</si>
  <si>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</si>
  <si>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</si>
  <si>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</si>
  <si>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</si>
  <si>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</si>
  <si>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</si>
  <si>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</si>
  <si>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</si>
  <si>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</si>
  <si>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</si>
  <si>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</si>
  <si>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</si>
  <si>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</si>
  <si>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</si>
  <si>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</si>
  <si>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</si>
  <si>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</si>
  <si>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</si>
  <si>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</si>
  <si>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</si>
  <si>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</si>
  <si>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</si>
  <si>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</si>
  <si>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</si>
  <si>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</si>
  <si>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</si>
  <si>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</si>
  <si>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</si>
  <si>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</si>
  <si>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</si>
  <si>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</si>
  <si>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</si>
  <si>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</si>
  <si>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</si>
  <si>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</si>
  <si>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</si>
  <si>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</si>
  <si>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</si>
  <si>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</si>
  <si>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</si>
  <si>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</si>
  <si>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</si>
  <si>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</si>
  <si>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</si>
  <si>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</si>
  <si>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</si>
  <si>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</si>
  <si>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</si>
  <si>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</si>
  <si>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</si>
  <si>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</si>
  <si>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</si>
  <si>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</si>
  <si>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</si>
  <si>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</si>
  <si>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</si>
  <si>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</si>
  <si>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</si>
  <si>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</si>
  <si>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</si>
  <si>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</si>
  <si>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</si>
  <si>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</si>
  <si>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</si>
  <si>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</si>
  <si>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</si>
  <si>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</si>
  <si>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</si>
  <si>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</si>
  <si>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</si>
  <si>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</si>
  <si>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</si>
  <si>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</si>
  <si>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</si>
  <si>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</si>
  <si>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</si>
  <si>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</si>
  <si>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</si>
  <si>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</si>
  <si>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</si>
  <si>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</si>
  <si>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</si>
  <si>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</si>
  <si>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</si>
  <si>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</si>
  <si>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</si>
  <si>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</si>
  <si>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</si>
  <si>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</si>
  <si>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</si>
  <si>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</si>
  <si>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</si>
  <si>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</si>
  <si>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</si>
  <si>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</si>
  <si>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</si>
  <si>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</si>
  <si>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</si>
  <si>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</si>
  <si>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</si>
  <si>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</si>
  <si>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</si>
  <si>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</si>
  <si>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</si>
  <si>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</si>
  <si>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</si>
  <si>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</si>
  <si>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</si>
  <si>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</si>
  <si>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</si>
  <si>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</si>
  <si>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</si>
  <si>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</si>
  <si>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</si>
  <si>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</si>
  <si>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</si>
  <si>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</si>
  <si>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</si>
  <si>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</si>
  <si>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</si>
  <si>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</si>
  <si>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</si>
  <si>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</si>
  <si>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</si>
  <si>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</si>
  <si>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</si>
  <si>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</si>
  <si>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</si>
  <si>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</si>
  <si>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</si>
  <si>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</si>
  <si>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</si>
  <si>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</si>
  <si>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</si>
  <si>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</si>
  <si>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</si>
  <si>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</si>
  <si>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</si>
  <si>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</si>
  <si>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</si>
  <si>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</si>
  <si>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</si>
  <si>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</si>
  <si>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</si>
  <si>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</si>
  <si>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</si>
  <si>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</si>
  <si>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</si>
  <si>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</si>
  <si>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</si>
  <si>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</si>
  <si>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</si>
  <si>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</si>
  <si>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</si>
  <si>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</si>
  <si>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</si>
  <si>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</si>
  <si>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</si>
  <si>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</si>
  <si>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</si>
  <si>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</si>
  <si>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</si>
  <si>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</si>
  <si>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</si>
  <si>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</si>
  <si>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</si>
  <si>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</si>
  <si>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</si>
  <si>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</si>
  <si>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</si>
  <si>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</si>
  <si>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</si>
  <si>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</si>
  <si>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</si>
  <si>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</si>
  <si>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</si>
  <si>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</si>
  <si>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</si>
  <si>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</si>
  <si>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</si>
  <si>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</si>
  <si>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</si>
  <si>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</si>
  <si>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</si>
  <si>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</si>
  <si>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</si>
  <si>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</si>
  <si>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</si>
  <si>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</si>
  <si>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</si>
  <si>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</si>
  <si>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</si>
  <si>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</si>
  <si>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</si>
  <si>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</si>
  <si>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</si>
  <si>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</si>
  <si>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</si>
  <si>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</si>
  <si>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</si>
  <si>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</si>
  <si>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</si>
  <si>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</si>
  <si>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</si>
  <si>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</si>
  <si>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</si>
  <si>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</si>
  <si>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</si>
  <si>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</si>
  <si>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</si>
  <si>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</si>
  <si>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</si>
  <si>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</si>
  <si>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</si>
  <si>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</si>
  <si>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</si>
  <si>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</si>
  <si>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</si>
  <si>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</si>
  <si>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</si>
  <si>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</si>
  <si>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</si>
  <si>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</si>
  <si>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</si>
  <si>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</si>
  <si>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</si>
  <si>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</si>
  <si>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</si>
  <si>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</si>
  <si>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</si>
  <si>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</si>
  <si>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</si>
  <si>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</si>
  <si>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</si>
  <si>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</si>
  <si>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</si>
  <si>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</si>
  <si>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</si>
  <si>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</si>
  <si>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</si>
  <si>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</si>
  <si>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</si>
  <si>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</si>
  <si>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</si>
  <si>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</si>
  <si>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</si>
  <si>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</si>
  <si>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</si>
  <si>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</si>
  <si>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</si>
  <si>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</si>
  <si>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</si>
  <si>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</si>
  <si>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</si>
  <si>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</si>
  <si>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</si>
  <si>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</si>
  <si>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</si>
  <si>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</si>
  <si>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</si>
  <si>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</si>
  <si>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</si>
  <si>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</si>
  <si>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</si>
  <si>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</si>
  <si>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</si>
  <si>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</si>
  <si>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</si>
  <si>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</si>
  <si>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</si>
  <si>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</si>
  <si>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</si>
  <si>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</si>
  <si>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</si>
  <si>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</si>
  <si>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</si>
  <si>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</si>
  <si>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</si>
  <si>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</si>
  <si>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</si>
  <si>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</si>
  <si>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</si>
  <si>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</si>
  <si>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</si>
  <si>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</si>
  <si>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</si>
  <si>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</si>
  <si>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</si>
  <si>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</si>
  <si>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</si>
  <si>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</si>
  <si>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</si>
  <si>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</si>
  <si>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</si>
  <si>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</si>
  <si>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</si>
  <si>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</si>
  <si>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</si>
  <si>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</si>
  <si>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</si>
  <si>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</si>
  <si>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</si>
  <si>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</si>
  <si>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</si>
  <si>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</si>
  <si>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</si>
  <si>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</si>
  <si>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</si>
  <si>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</si>
  <si>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</si>
  <si>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</si>
  <si>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</si>
  <si>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</si>
  <si>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</si>
  <si>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</si>
  <si>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</si>
  <si>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</si>
  <si>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</si>
  <si>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</si>
  <si>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</si>
  <si>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</si>
  <si>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</si>
  <si>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</si>
  <si>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</si>
  <si>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</si>
  <si>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</si>
  <si>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</si>
  <si>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</si>
  <si>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</si>
  <si>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</si>
  <si>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</si>
  <si>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</si>
  <si>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</si>
  <si>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</si>
  <si>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</si>
  <si>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</si>
  <si>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</si>
  <si>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</si>
  <si>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</si>
  <si>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</si>
  <si>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</si>
  <si>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</si>
  <si>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</si>
  <si>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</si>
  <si>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</si>
  <si>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</si>
  <si>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</si>
  <si>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</si>
  <si>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</si>
  <si>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</si>
  <si>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</si>
  <si>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</si>
  <si>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</si>
  <si>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</si>
  <si>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</si>
  <si>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</si>
  <si>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</si>
  <si>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</si>
  <si>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</si>
  <si>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</si>
  <si>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</si>
  <si>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</si>
  <si>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</si>
  <si>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</si>
  <si>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</si>
  <si>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</si>
  <si>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</si>
  <si>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</si>
  <si>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</si>
  <si>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</si>
  <si>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</si>
  <si>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</si>
  <si>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</si>
  <si>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</si>
  <si>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</si>
  <si>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</si>
  <si>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</si>
  <si>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</si>
  <si>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</si>
  <si>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</si>
  <si>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</si>
  <si>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</si>
  <si>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</si>
  <si>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</si>
  <si>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</si>
  <si>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</si>
  <si>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</si>
  <si>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</si>
  <si>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</si>
  <si>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</si>
  <si>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</si>
  <si>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</si>
  <si>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</si>
  <si>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</si>
  <si>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</si>
  <si>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</si>
  <si>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</si>
  <si>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</si>
  <si>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</si>
  <si>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</si>
  <si>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</si>
  <si>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</si>
  <si>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</si>
  <si>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</si>
  <si>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</si>
  <si>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</si>
  <si>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</si>
  <si>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</si>
  <si>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</si>
  <si>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</si>
  <si>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</si>
  <si>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</si>
  <si>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</si>
  <si>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</si>
  <si>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</si>
  <si>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</si>
  <si>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</si>
  <si>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</si>
  <si>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</si>
  <si>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</si>
  <si>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</si>
  <si>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</si>
  <si>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</si>
  <si>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</si>
  <si>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</si>
  <si>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</si>
  <si>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</si>
  <si>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</si>
  <si>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</si>
  <si>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</si>
  <si>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</si>
  <si>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</si>
  <si>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</si>
  <si>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</si>
  <si>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</si>
  <si>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</si>
  <si>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</si>
  <si>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</si>
  <si>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</si>
  <si>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</si>
  <si>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</si>
  <si>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</si>
  <si>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</si>
  <si>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</si>
  <si>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</si>
  <si>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</si>
  <si>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</si>
  <si>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</si>
  <si>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</si>
  <si>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</si>
  <si>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</si>
  <si>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</si>
  <si>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</si>
  <si>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</si>
  <si>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</si>
  <si>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</si>
  <si>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</si>
  <si>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</si>
  <si>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</si>
  <si>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</si>
  <si>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</si>
  <si>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</si>
  <si>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</si>
  <si>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</si>
  <si>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</si>
  <si>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</si>
  <si>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</si>
  <si>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</si>
  <si>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</si>
  <si>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</si>
  <si>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</si>
  <si>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</si>
  <si>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</si>
  <si>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</si>
  <si>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</si>
  <si>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</si>
  <si>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</si>
  <si>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</si>
  <si>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</si>
  <si>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</si>
  <si>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</si>
  <si>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</si>
  <si>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</si>
  <si>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</si>
  <si>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</si>
  <si>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</si>
  <si>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</si>
  <si>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</si>
  <si>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</si>
  <si>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</si>
  <si>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</si>
  <si>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</si>
  <si>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</si>
  <si>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</si>
  <si>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</si>
  <si>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</si>
  <si>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</si>
  <si>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</si>
  <si>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</si>
  <si>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</si>
  <si>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</si>
  <si>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</si>
  <si>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</si>
  <si>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</si>
  <si>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</si>
  <si>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</si>
  <si>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</si>
  <si>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</si>
  <si>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</si>
  <si>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</si>
  <si>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</si>
  <si>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</si>
  <si>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</si>
  <si>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</si>
  <si>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</si>
  <si>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</si>
  <si>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</si>
  <si>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</si>
  <si>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</si>
  <si>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</si>
  <si>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</si>
  <si>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</si>
  <si>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</si>
  <si>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</si>
  <si>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</si>
  <si>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</si>
  <si>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</si>
  <si>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</si>
  <si>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</si>
  <si>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</si>
  <si>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</si>
  <si>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</si>
  <si>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</si>
  <si>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</si>
  <si>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</si>
  <si>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</si>
  <si>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</si>
  <si>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</si>
  <si>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</si>
  <si>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</si>
  <si>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</si>
  <si>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</si>
  <si>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</si>
  <si>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</si>
  <si>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</si>
  <si>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</si>
  <si>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</si>
  <si>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</si>
  <si>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</si>
  <si>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</si>
  <si>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</si>
  <si>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</si>
  <si>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</si>
  <si>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</si>
  <si>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</si>
  <si>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</si>
  <si>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</si>
  <si>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</si>
  <si>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</si>
  <si>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</si>
  <si>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</si>
  <si>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</si>
  <si>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</si>
  <si>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</si>
  <si>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</si>
  <si>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</si>
  <si>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</si>
  <si>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</si>
  <si>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</si>
  <si>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</si>
  <si>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</si>
  <si>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</si>
  <si>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</si>
  <si>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</si>
  <si>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</si>
  <si>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</si>
  <si>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</si>
  <si>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</si>
  <si>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</si>
  <si>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</si>
  <si>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</si>
  <si>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</si>
  <si>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</si>
  <si>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</si>
  <si>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</si>
  <si>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</si>
  <si>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</si>
  <si>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</si>
  <si>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</si>
  <si>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</si>
  <si>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</si>
  <si>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</si>
  <si>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</si>
  <si>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</si>
  <si>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</si>
  <si>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</si>
  <si>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</si>
  <si>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</si>
  <si>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</si>
  <si>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</si>
  <si>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</si>
  <si>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</si>
  <si>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</si>
  <si>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</si>
  <si>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</si>
  <si>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</si>
  <si>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</si>
  <si>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</si>
  <si>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</si>
  <si>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</si>
  <si>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</si>
  <si>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</si>
  <si>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</si>
  <si>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</si>
  <si>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</si>
  <si>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</si>
  <si>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</si>
  <si>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</si>
  <si>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</si>
  <si>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</si>
  <si>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</si>
  <si>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</si>
  <si>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</si>
  <si>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</si>
  <si>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</si>
  <si>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</si>
  <si>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</si>
  <si>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</si>
  <si>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</si>
  <si>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</si>
  <si>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</si>
  <si>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</si>
  <si>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</si>
  <si>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</si>
  <si>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</si>
  <si>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</si>
  <si>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</si>
  <si>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</si>
  <si>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</si>
  <si>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</si>
  <si>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</si>
  <si>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</si>
  <si>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</si>
  <si>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</si>
  <si>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</si>
  <si>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</si>
  <si>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</si>
  <si>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</si>
  <si>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</si>
  <si>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</si>
  <si>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</si>
  <si>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</si>
  <si>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</si>
  <si>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</si>
  <si>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</si>
  <si>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</si>
  <si>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</si>
  <si>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</si>
  <si>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</si>
  <si>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</si>
  <si>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</si>
  <si>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</si>
  <si>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</si>
  <si>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</si>
  <si>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</si>
  <si>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</si>
  <si>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</si>
  <si>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</si>
  <si>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</si>
  <si>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</si>
  <si>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</si>
  <si>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</si>
  <si>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</si>
  <si>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</si>
  <si>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</si>
  <si>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</si>
  <si>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</si>
  <si>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</si>
  <si>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</si>
  <si>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</si>
  <si>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</si>
  <si>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</si>
  <si>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</si>
  <si>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</si>
  <si>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</si>
  <si>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</si>
  <si>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</si>
  <si>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</si>
  <si>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</si>
  <si>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</si>
  <si>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</si>
  <si>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</si>
  <si>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</si>
  <si>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</si>
  <si>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</si>
  <si>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</si>
  <si>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</si>
  <si>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</si>
  <si>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</si>
  <si>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</si>
  <si>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</si>
  <si>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</si>
  <si>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</si>
  <si>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</si>
  <si>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</si>
  <si>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</si>
  <si>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</si>
  <si>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</si>
  <si>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</si>
  <si>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</si>
  <si>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</si>
  <si>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</si>
  <si>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</si>
  <si>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</si>
  <si>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</si>
  <si>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</si>
  <si>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</si>
  <si>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</si>
  <si>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</si>
  <si>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</si>
  <si>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</si>
  <si>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</si>
  <si>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</si>
  <si>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</si>
  <si>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</si>
  <si>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</si>
  <si>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</si>
  <si>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</si>
  <si>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</si>
  <si>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</si>
  <si>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</si>
  <si>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</si>
  <si>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</si>
  <si>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</si>
  <si>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</si>
  <si>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</si>
  <si>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</si>
  <si>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</si>
  <si>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</si>
  <si>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</si>
  <si>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</si>
  <si>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</si>
  <si>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</si>
  <si>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</si>
  <si>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</si>
  <si>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</si>
  <si>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</si>
  <si>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</si>
  <si>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</si>
  <si>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</si>
  <si>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</si>
  <si>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</si>
  <si>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</si>
  <si>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</si>
  <si>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</si>
  <si>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</si>
  <si>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</si>
  <si>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</si>
  <si>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</si>
  <si>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</si>
  <si>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</si>
  <si>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</si>
  <si>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</si>
  <si>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</si>
  <si>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</si>
  <si>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</si>
  <si>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</si>
  <si>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</si>
  <si>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</si>
  <si>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</si>
  <si>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</si>
  <si>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</si>
  <si>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</si>
  <si>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</si>
  <si>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</si>
  <si>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</si>
  <si>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</si>
  <si>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</si>
  <si>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</si>
  <si>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</si>
  <si>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</si>
  <si>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</si>
  <si>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</si>
  <si>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</si>
  <si>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</si>
  <si>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</si>
  <si>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</si>
  <si>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</si>
  <si>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</si>
  <si>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</si>
  <si>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</si>
  <si>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</si>
  <si>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</si>
  <si>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</si>
  <si>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</si>
  <si>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</si>
  <si>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</si>
  <si>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</si>
  <si>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</si>
  <si>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</si>
  <si>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</si>
  <si>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</si>
  <si>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</si>
  <si>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</si>
  <si>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</si>
  <si>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</si>
  <si>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</si>
  <si>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</si>
  <si>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</si>
  <si>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</si>
  <si>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</si>
  <si>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</si>
  <si>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</si>
  <si>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</si>
  <si>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</si>
  <si>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</si>
  <si>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</si>
  <si>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</si>
  <si>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</si>
  <si>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</si>
  <si>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</si>
  <si>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</si>
  <si>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</si>
  <si>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</si>
  <si>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</si>
  <si>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</si>
  <si>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</si>
  <si>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</si>
  <si>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</si>
  <si>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</si>
  <si>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</si>
  <si>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</si>
  <si>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</si>
  <si>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</si>
  <si>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</si>
  <si>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</si>
  <si>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</si>
  <si>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</si>
  <si>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</si>
  <si>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</si>
  <si>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</si>
  <si>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</si>
  <si>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</si>
  <si>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</si>
  <si>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</si>
  <si>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</si>
  <si>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</si>
  <si>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</si>
  <si>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</si>
  <si>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</si>
  <si>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</si>
  <si>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</si>
  <si>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</si>
  <si>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</si>
  <si>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</si>
  <si>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</si>
  <si>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</si>
  <si>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</si>
  <si>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</si>
  <si>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</si>
  <si>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</si>
  <si>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</si>
  <si>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</si>
  <si>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</si>
  <si>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</si>
  <si>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</si>
  <si>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</si>
  <si>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</si>
  <si>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</si>
  <si>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</si>
  <si>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</si>
  <si>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</si>
  <si>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</si>
  <si>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</si>
  <si>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</si>
  <si>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</si>
  <si>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</si>
  <si>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</si>
  <si>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</si>
  <si>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</si>
  <si>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</si>
  <si>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</si>
  <si>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</si>
  <si>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</si>
  <si>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</si>
  <si>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</si>
  <si>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</si>
  <si>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</si>
  <si>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</si>
  <si>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</si>
  <si>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</si>
  <si>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</si>
  <si>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</si>
  <si>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</si>
  <si>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</si>
  <si>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</si>
  <si>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</si>
  <si>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</si>
  <si>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</si>
  <si>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</si>
  <si>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</si>
  <si>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</si>
  <si>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</si>
  <si>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</si>
  <si>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</si>
  <si>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</si>
  <si>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</si>
  <si>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</si>
  <si>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</si>
  <si>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</si>
  <si>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</si>
  <si>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</si>
  <si>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</si>
  <si>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</si>
  <si>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</si>
  <si>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</si>
  <si>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</si>
  <si>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</si>
  <si>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</si>
  <si>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</si>
  <si>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</si>
  <si>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</si>
  <si>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</si>
  <si>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</si>
  <si>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</si>
  <si>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</si>
  <si>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</si>
  <si>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</si>
  <si>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</si>
  <si>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</si>
  <si>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</si>
  <si>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</si>
  <si>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</si>
  <si>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</si>
  <si>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</si>
  <si>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</si>
  <si>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</si>
  <si>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</si>
  <si>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</si>
  <si>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</si>
  <si>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</si>
  <si>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</si>
  <si>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</si>
  <si>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</si>
  <si>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</si>
  <si>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</si>
  <si>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</si>
  <si>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</si>
  <si>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</si>
  <si>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</si>
  <si>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</si>
  <si>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</si>
  <si>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</si>
  <si>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</si>
  <si>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</si>
  <si>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</si>
  <si>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</si>
  <si>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</si>
  <si>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</si>
  <si>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</si>
  <si>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</si>
  <si>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</si>
  <si>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</si>
  <si>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</si>
  <si>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</si>
  <si>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</si>
  <si>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</si>
  <si>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</si>
  <si>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</si>
  <si>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</si>
  <si>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</si>
  <si>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</si>
  <si>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</si>
  <si>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</si>
  <si>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</si>
  <si>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</si>
  <si>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</si>
  <si>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</si>
  <si>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</si>
  <si>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</si>
  <si>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</si>
  <si>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</si>
  <si>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</si>
  <si>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</si>
  <si>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</si>
  <si>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</si>
  <si>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</si>
  <si>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</si>
  <si>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</si>
  <si>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</si>
  <si>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</si>
  <si>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</si>
  <si>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</si>
  <si>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</si>
  <si>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</si>
  <si>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</si>
  <si>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</si>
  <si>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</si>
  <si>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</si>
  <si>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</si>
  <si>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</si>
  <si>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</si>
  <si>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</si>
  <si>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</si>
  <si>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</si>
  <si>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</si>
  <si>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</si>
  <si>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</si>
  <si>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</si>
  <si>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</si>
  <si>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</si>
  <si>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</si>
  <si>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</si>
  <si>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</si>
  <si>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</si>
  <si>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</si>
  <si>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</si>
  <si>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</si>
  <si>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</si>
  <si>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</si>
  <si>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</si>
  <si>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</si>
  <si>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</si>
  <si>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</si>
  <si>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</si>
  <si>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</si>
  <si>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</si>
  <si>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</si>
  <si>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</si>
  <si>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</si>
  <si>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</si>
  <si>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</si>
  <si>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</si>
  <si>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</si>
  <si>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</si>
  <si>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</si>
  <si>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</si>
  <si>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</si>
  <si>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</si>
  <si>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</si>
  <si>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</si>
  <si>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</si>
  <si>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</si>
  <si>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</si>
  <si>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</si>
  <si>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</si>
  <si>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</si>
  <si>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</si>
  <si>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</si>
  <si>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</si>
  <si>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</si>
  <si>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</si>
  <si>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</si>
  <si>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</si>
  <si>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</si>
  <si>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</si>
  <si>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</si>
  <si>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</si>
  <si>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</si>
  <si>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</si>
  <si>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</si>
  <si>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</si>
  <si>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</si>
  <si>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</si>
  <si>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</si>
  <si>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</si>
  <si>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</si>
  <si>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</si>
  <si>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</si>
  <si>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</si>
  <si>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</si>
  <si>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</si>
  <si>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</si>
  <si>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</si>
  <si>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</si>
  <si>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</si>
  <si>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</si>
  <si>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</si>
  <si>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</si>
  <si>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</si>
  <si>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</si>
  <si>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</si>
  <si>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</si>
  <si>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</si>
  <si>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</si>
  <si>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</si>
  <si>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</si>
  <si>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</si>
  <si>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</si>
  <si>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</si>
  <si>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</si>
  <si>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</si>
  <si>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</si>
  <si>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</si>
  <si>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</si>
  <si>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</si>
  <si>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</si>
  <si>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</si>
  <si>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</si>
  <si>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</si>
  <si>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</si>
  <si>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</si>
  <si>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</si>
  <si>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</si>
  <si>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</si>
  <si>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</si>
  <si>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</si>
  <si>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</si>
  <si>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</si>
  <si>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</si>
  <si>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</si>
  <si>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</si>
  <si>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</si>
  <si>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</si>
  <si>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</si>
  <si>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</si>
  <si>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</si>
  <si>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</si>
  <si>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</si>
  <si>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</si>
  <si>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</si>
  <si>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</si>
  <si>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</si>
  <si>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</si>
  <si>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</si>
  <si>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</si>
  <si>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</si>
  <si>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</si>
  <si>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</si>
  <si>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</si>
  <si>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</si>
  <si>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</si>
  <si>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</si>
  <si>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</si>
  <si>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</si>
  <si>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</si>
  <si>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</si>
  <si>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</si>
  <si>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</si>
  <si>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</si>
  <si>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</si>
  <si>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</si>
  <si>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</si>
  <si>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</si>
  <si>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</si>
  <si>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</si>
  <si>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</si>
  <si>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</si>
  <si>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</si>
  <si>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</si>
  <si>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</si>
  <si>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</si>
  <si>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</si>
  <si>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</si>
  <si>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</si>
  <si>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</si>
  <si>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</si>
  <si>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</si>
  <si>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</si>
  <si>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</si>
  <si>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</si>
  <si>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</si>
  <si>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</si>
  <si>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</si>
  <si>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</si>
  <si>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</si>
  <si>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</si>
  <si>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</si>
  <si>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</si>
  <si>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</si>
  <si>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</si>
  <si>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</si>
  <si>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</si>
  <si>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</si>
  <si>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</si>
  <si>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</si>
  <si>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</si>
  <si>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</si>
  <si>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</si>
  <si>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</si>
  <si>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</si>
  <si>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</si>
  <si>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</si>
  <si>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</si>
  <si>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</si>
  <si>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</si>
  <si>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</si>
  <si>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</si>
  <si>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</si>
  <si>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</si>
  <si>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</si>
  <si>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</si>
  <si>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</si>
  <si>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</si>
  <si>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</si>
  <si>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</si>
  <si>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</si>
  <si>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</si>
  <si>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</si>
  <si>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</si>
  <si>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</si>
  <si>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</si>
  <si>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</si>
  <si>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</si>
  <si>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</si>
  <si>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</si>
  <si>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</si>
  <si>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</si>
  <si>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</si>
  <si>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</si>
  <si>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</si>
  <si>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</si>
  <si>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</si>
  <si>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</si>
  <si>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</si>
  <si>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</si>
  <si>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</si>
  <si>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</si>
  <si>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</si>
  <si>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</si>
  <si>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</si>
  <si>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</si>
  <si>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</si>
  <si>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</si>
  <si>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</si>
  <si>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</si>
  <si>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</si>
  <si>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</si>
  <si>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</si>
  <si>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</si>
  <si>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</si>
  <si>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</si>
  <si>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</si>
  <si>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</si>
  <si>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</si>
  <si>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</si>
  <si>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</si>
  <si>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</si>
  <si>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</si>
  <si>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</si>
  <si>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</si>
  <si>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</si>
  <si>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</si>
  <si>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</si>
  <si>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</si>
  <si>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</si>
  <si>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</si>
  <si>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</si>
  <si>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</si>
  <si>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</si>
  <si>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</si>
  <si>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</si>
  <si>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</si>
  <si>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</si>
  <si>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</si>
  <si>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</si>
  <si>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</si>
  <si>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</si>
  <si>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</si>
  <si>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</si>
  <si>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</si>
  <si>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</si>
  <si>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</si>
  <si>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</si>
  <si>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</si>
  <si>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</si>
  <si>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</si>
  <si>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</si>
  <si>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</si>
  <si>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</si>
  <si>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</si>
  <si>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</si>
  <si>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</si>
  <si>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</si>
  <si>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</si>
  <si>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</si>
  <si>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</si>
  <si>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</si>
  <si>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</si>
  <si>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</si>
  <si>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</si>
  <si>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</si>
  <si>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</si>
  <si>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</si>
  <si>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</si>
  <si>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</si>
  <si>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</si>
  <si>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</si>
  <si>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</si>
  <si>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</si>
  <si>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</si>
  <si>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</si>
  <si>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</si>
  <si>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</si>
  <si>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</si>
  <si>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</si>
  <si>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</si>
  <si>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</si>
  <si>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</si>
  <si>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</si>
  <si>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</si>
  <si>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</si>
  <si>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</si>
  <si>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</si>
  <si>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</si>
  <si>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</si>
  <si>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</si>
  <si>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</si>
  <si>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</si>
  <si>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</si>
  <si>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</si>
  <si>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</si>
  <si>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</si>
  <si>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</si>
  <si>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</si>
  <si>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</si>
  <si>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</si>
  <si>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</si>
  <si>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</si>
  <si>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</si>
  <si>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</si>
  <si>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</si>
  <si>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</si>
  <si>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</si>
  <si>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</si>
  <si>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</si>
  <si>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</si>
  <si>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</si>
  <si>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</si>
  <si>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</si>
  <si>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</si>
  <si>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</si>
  <si>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</si>
  <si>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</si>
  <si>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</si>
  <si>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</si>
  <si>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</si>
  <si>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</si>
  <si>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</si>
  <si>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</si>
  <si>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</si>
  <si>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</si>
  <si>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</si>
  <si>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</si>
  <si>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</si>
  <si>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</si>
  <si>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</si>
  <si>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</si>
  <si>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</si>
  <si>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</si>
  <si>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</si>
  <si>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</si>
  <si>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</si>
  <si>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</si>
  <si>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</si>
  <si>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</si>
  <si>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</si>
  <si>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</si>
  <si>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</si>
  <si>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</si>
  <si>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</si>
  <si>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</si>
  <si>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</si>
  <si>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</si>
  <si>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</si>
  <si>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</si>
  <si>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</si>
  <si>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</si>
  <si>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</si>
  <si>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</si>
  <si>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</si>
  <si>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</si>
  <si>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</si>
  <si>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</si>
  <si>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</si>
  <si>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</si>
  <si>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</si>
  <si>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</si>
  <si>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</si>
  <si>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</si>
  <si>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</si>
  <si>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</si>
  <si>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</si>
  <si>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</si>
  <si>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</si>
  <si>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</si>
  <si>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</si>
  <si>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</si>
  <si>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</si>
  <si>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</si>
  <si>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</si>
  <si>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</si>
  <si>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</si>
  <si>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</si>
  <si>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</si>
  <si>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</si>
  <si>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</si>
  <si>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</si>
  <si>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</si>
  <si>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</si>
  <si>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</si>
  <si>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</si>
  <si>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</si>
  <si>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</si>
  <si>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</si>
  <si>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</si>
  <si>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</si>
  <si>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</si>
  <si>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</si>
  <si>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</si>
  <si>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</si>
  <si>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</si>
  <si>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</si>
  <si>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</si>
  <si>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</si>
  <si>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</si>
  <si>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</si>
  <si>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</si>
  <si>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</si>
  <si>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</si>
  <si>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</si>
  <si>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</si>
  <si>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</si>
  <si>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</si>
  <si>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</si>
  <si>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</si>
  <si>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</si>
  <si>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</si>
  <si>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</si>
  <si>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</si>
  <si>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</si>
  <si>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</si>
  <si>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</si>
  <si>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</si>
  <si>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</si>
  <si>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</si>
  <si>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</si>
  <si>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</si>
  <si>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</si>
  <si>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</si>
  <si>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</si>
  <si>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</si>
  <si>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</si>
  <si>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</si>
  <si>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</si>
  <si>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</si>
  <si>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</si>
  <si>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</si>
  <si>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</si>
  <si>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</si>
  <si>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</si>
  <si>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</si>
  <si>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</si>
  <si>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</si>
  <si>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</si>
  <si>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</si>
  <si>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</si>
  <si>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</si>
  <si>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</si>
  <si>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</si>
  <si>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</si>
  <si>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</si>
  <si>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</si>
  <si>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</si>
  <si>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</si>
  <si>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</si>
  <si>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</si>
  <si>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</si>
  <si>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</si>
  <si>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</si>
  <si>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</si>
  <si>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</si>
  <si>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</si>
  <si>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</si>
  <si>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</si>
  <si>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</si>
  <si>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</si>
  <si>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</si>
  <si>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</si>
  <si>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</si>
  <si>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</si>
  <si>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</si>
  <si>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</si>
  <si>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</si>
  <si>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</si>
  <si>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</si>
  <si>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</si>
  <si>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</si>
  <si>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</si>
  <si>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</si>
  <si>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</si>
  <si>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</si>
  <si>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</si>
  <si>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</si>
  <si>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</si>
  <si>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</si>
  <si>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</si>
  <si>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</si>
  <si>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</si>
  <si>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</si>
  <si>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</si>
  <si>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</si>
  <si>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</si>
  <si>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</si>
  <si>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</si>
  <si>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</si>
  <si>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</si>
  <si>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</si>
  <si>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</si>
  <si>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</si>
  <si>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</si>
  <si>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</si>
  <si>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</si>
  <si>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</si>
  <si>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</si>
  <si>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</si>
  <si>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</si>
  <si>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</si>
  <si>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</si>
  <si>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</si>
  <si>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</si>
  <si>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</si>
  <si>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</si>
  <si>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</si>
  <si>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</si>
  <si>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</si>
  <si>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</si>
  <si>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</si>
  <si>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</si>
  <si>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</si>
  <si>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</si>
  <si>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</si>
  <si>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</si>
  <si>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</si>
  <si>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</si>
  <si>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</si>
  <si>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</si>
  <si>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</si>
  <si>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</si>
  <si>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</si>
  <si>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</si>
  <si>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</si>
  <si>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</si>
  <si>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</si>
  <si>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</si>
  <si>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</si>
  <si>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</si>
  <si>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</si>
  <si>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</si>
  <si>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</si>
  <si>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</si>
  <si>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</si>
  <si>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</si>
  <si>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</si>
  <si>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</si>
  <si>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</si>
  <si>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</si>
  <si>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</si>
  <si>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</si>
  <si>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</si>
  <si>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</si>
  <si>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</si>
  <si>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</si>
  <si>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</si>
  <si>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</si>
  <si>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</si>
  <si>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</si>
  <si>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</si>
  <si>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</si>
  <si>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</si>
  <si>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</si>
  <si>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</si>
  <si>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</si>
  <si>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</si>
  <si>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</si>
  <si>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</si>
  <si>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</si>
  <si>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</si>
  <si>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</si>
  <si>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</si>
  <si>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</si>
  <si>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</si>
  <si>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</si>
  <si>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</si>
  <si>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</si>
  <si>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</si>
  <si>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</si>
  <si>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</si>
  <si>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</si>
  <si>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</si>
  <si>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</si>
  <si>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</si>
  <si>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</si>
  <si>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</si>
  <si>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</si>
  <si>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</si>
  <si>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</si>
  <si>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</si>
  <si>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</si>
  <si>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</si>
  <si>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</si>
  <si>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</si>
  <si>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</si>
  <si>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</si>
  <si>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</si>
  <si>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</si>
  <si>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</si>
  <si>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</si>
  <si>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</si>
  <si>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</si>
  <si>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</si>
  <si>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</si>
  <si>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</si>
  <si>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</si>
  <si>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</si>
  <si>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</si>
  <si>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</si>
  <si>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</si>
  <si>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</si>
  <si>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</si>
  <si>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</si>
  <si>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</si>
  <si>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</si>
  <si>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</si>
  <si>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</si>
  <si>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</si>
  <si>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</si>
  <si>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</si>
  <si>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</si>
  <si>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</si>
  <si>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</si>
  <si>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</si>
  <si>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</si>
  <si>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</si>
  <si>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</si>
  <si>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</si>
  <si>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</si>
  <si>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</si>
  <si>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</si>
  <si>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</si>
  <si>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</si>
  <si>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</si>
  <si>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</si>
  <si>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</si>
  <si>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</si>
  <si>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</si>
  <si>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</si>
  <si>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</si>
  <si>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</si>
  <si>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</si>
  <si>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</si>
  <si>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</si>
  <si>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</si>
  <si>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</si>
  <si>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</si>
  <si>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</si>
  <si>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</si>
  <si>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</si>
  <si>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</si>
  <si>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</si>
  <si>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</si>
  <si>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</si>
  <si>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</si>
  <si>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</si>
  <si>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</si>
  <si>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</si>
  <si>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</si>
  <si>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</si>
  <si>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</si>
  <si>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</si>
  <si>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</si>
  <si>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</si>
  <si>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</si>
  <si>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</si>
  <si>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</si>
  <si>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</si>
  <si>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</si>
  <si>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</si>
  <si>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</si>
  <si>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</si>
  <si>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</si>
  <si>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</si>
  <si>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</si>
  <si>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</si>
  <si>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</si>
  <si>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</si>
  <si>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</si>
  <si>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</si>
  <si>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</si>
  <si>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</si>
  <si>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</si>
  <si>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</si>
  <si>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</si>
  <si>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</si>
  <si>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</si>
  <si>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</si>
  <si>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</si>
  <si>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</si>
  <si>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</si>
  <si>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</si>
  <si>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</si>
  <si>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</si>
  <si>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</si>
  <si>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</si>
  <si>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</si>
  <si>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</si>
  <si>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</si>
  <si>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</si>
  <si>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</si>
  <si>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</si>
  <si>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</si>
  <si>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</si>
  <si>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</si>
  <si>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</si>
  <si>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</si>
  <si>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</si>
  <si>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</si>
  <si>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</si>
  <si>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</si>
  <si>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</si>
  <si>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</si>
  <si>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</si>
  <si>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</si>
  <si>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</si>
  <si>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</si>
  <si>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</si>
  <si>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</si>
  <si>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</si>
  <si>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</si>
  <si>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</si>
  <si>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</si>
  <si>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</si>
  <si>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</si>
  <si>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</si>
  <si>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</si>
  <si>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</si>
  <si>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</si>
  <si>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</si>
  <si>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</si>
  <si>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</si>
  <si>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</si>
  <si>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</si>
  <si>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</si>
  <si>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</si>
  <si>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</si>
  <si>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</si>
  <si>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</si>
  <si>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</si>
  <si>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</si>
  <si>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</si>
  <si>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</si>
  <si>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</si>
  <si>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</si>
  <si>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</si>
  <si>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</si>
  <si>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</si>
  <si>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</si>
  <si>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</si>
  <si>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</si>
  <si>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</si>
  <si>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</si>
  <si>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</si>
  <si>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</si>
  <si>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</si>
  <si>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</si>
  <si>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</si>
  <si>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</si>
  <si>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</si>
  <si>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</si>
  <si>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</si>
  <si>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</si>
  <si>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</si>
  <si>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</si>
  <si>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</si>
  <si>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</si>
  <si>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</si>
  <si>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</si>
  <si>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</si>
  <si>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</si>
  <si>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</si>
  <si>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</si>
  <si>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</si>
  <si>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</si>
  <si>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</si>
  <si>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</si>
  <si>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</si>
  <si>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</si>
  <si>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</si>
  <si>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</si>
  <si>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</si>
  <si>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</si>
  <si>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</si>
  <si>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</si>
  <si>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</si>
  <si>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</si>
  <si>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</si>
  <si>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</si>
  <si>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</si>
  <si>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</si>
  <si>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</si>
  <si>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</si>
  <si>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</si>
  <si>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</si>
  <si>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</si>
  <si>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</si>
  <si>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</si>
  <si>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</si>
  <si>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</si>
  <si>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</si>
  <si>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</si>
  <si>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</si>
  <si>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</si>
  <si>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</si>
  <si>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</si>
  <si>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</si>
  <si>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</si>
  <si>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</si>
  <si>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</si>
  <si>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</si>
  <si>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</si>
  <si>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</si>
  <si>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</si>
  <si>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</si>
  <si>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</si>
  <si>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</si>
  <si>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</si>
  <si>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</si>
  <si>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</si>
  <si>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</si>
  <si>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</si>
  <si>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</si>
  <si>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</si>
  <si>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</si>
  <si>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</si>
  <si>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</si>
  <si>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</si>
  <si>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</si>
  <si>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</si>
  <si>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</si>
  <si>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</si>
  <si>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</si>
  <si>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</si>
  <si>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</si>
  <si>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</si>
  <si>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</si>
  <si>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</si>
  <si>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</si>
  <si>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</si>
  <si>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</si>
  <si>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</si>
  <si>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</si>
  <si>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</si>
  <si>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</si>
  <si>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</si>
  <si>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</si>
  <si>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</si>
  <si>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</si>
  <si>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</si>
  <si>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</si>
  <si>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</si>
  <si>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</si>
  <si>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</si>
  <si>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</si>
  <si>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</si>
  <si>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</si>
  <si>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</si>
  <si>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</si>
  <si>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</si>
  <si>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</si>
  <si>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</si>
  <si>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</si>
  <si>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</si>
  <si>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</si>
  <si>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</si>
  <si>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</si>
  <si>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</si>
  <si>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</si>
  <si>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</si>
  <si>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</si>
  <si>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</si>
  <si>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</si>
  <si>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</si>
  <si>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</si>
  <si>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</si>
  <si>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</si>
  <si>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</si>
  <si>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</si>
  <si>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</si>
  <si>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</si>
  <si>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</si>
  <si>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</si>
  <si>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</si>
  <si>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</si>
  <si>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</si>
  <si>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</si>
  <si>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</si>
  <si>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</si>
  <si>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</si>
  <si>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</si>
  <si>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</si>
  <si>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</si>
  <si>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</si>
  <si>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</si>
  <si>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</si>
  <si>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</si>
  <si>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</si>
  <si>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</si>
  <si>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</si>
  <si>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</si>
  <si>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</si>
  <si>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</si>
  <si>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</si>
  <si>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</si>
  <si>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</si>
  <si>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</si>
  <si>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</si>
  <si>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</si>
  <si>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</si>
  <si>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</si>
  <si>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</si>
  <si>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</si>
  <si>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</si>
  <si>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</si>
  <si>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</si>
  <si>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</si>
  <si>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</si>
  <si>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</si>
  <si>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</si>
  <si>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</si>
  <si>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</si>
  <si>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</si>
  <si>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</si>
  <si>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</si>
  <si>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</si>
  <si>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</si>
  <si>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</si>
  <si>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</si>
  <si>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</si>
  <si>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</si>
  <si>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</si>
  <si>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</si>
  <si>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</si>
  <si>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</si>
  <si>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</si>
  <si>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</si>
  <si>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</si>
  <si>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</si>
  <si>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</si>
  <si>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</si>
  <si>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</si>
  <si>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</si>
  <si>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</si>
  <si>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</si>
  <si>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</si>
  <si>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</si>
  <si>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</si>
  <si>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</si>
  <si>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</si>
  <si>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</si>
  <si>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</si>
  <si>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</si>
  <si>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</si>
  <si>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</si>
  <si>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</si>
  <si>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</si>
  <si>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</si>
  <si>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</si>
  <si>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</si>
  <si>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</si>
  <si>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</si>
  <si>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</si>
  <si>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</si>
  <si>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</si>
  <si>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</si>
  <si>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</si>
  <si>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</si>
  <si>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</si>
  <si>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</si>
  <si>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</si>
  <si>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</si>
  <si>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</si>
  <si>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</si>
  <si>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</si>
  <si>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</si>
  <si>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</si>
  <si>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</si>
  <si>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</si>
  <si>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</si>
  <si>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</si>
  <si>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</si>
  <si>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</si>
  <si>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</si>
  <si>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</si>
  <si>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</si>
  <si>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</si>
  <si>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</si>
  <si>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</si>
  <si>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</si>
  <si>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</si>
  <si>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</si>
  <si>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</si>
  <si>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</si>
  <si>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</si>
  <si>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</si>
  <si>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</si>
  <si>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</si>
  <si>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</si>
  <si>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</si>
  <si>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</si>
  <si>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</si>
  <si>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</si>
  <si>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</si>
  <si>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</si>
  <si>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</si>
  <si>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</si>
  <si>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</si>
  <si>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</si>
  <si>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</si>
  <si>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</si>
  <si>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</si>
  <si>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</si>
  <si>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</si>
  <si>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</si>
  <si>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</si>
  <si>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</si>
  <si>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</si>
  <si>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</si>
  <si>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</si>
  <si>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</si>
  <si>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</si>
  <si>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</si>
  <si>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</si>
  <si>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</si>
  <si>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</si>
  <si>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</si>
  <si>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</si>
  <si>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</si>
  <si>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</si>
  <si>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</si>
  <si>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</si>
  <si>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</si>
  <si>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</si>
  <si>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</si>
  <si>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</si>
  <si>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</si>
  <si>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</si>
  <si>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</si>
  <si>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</si>
  <si>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</si>
  <si>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</si>
  <si>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</si>
  <si>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</si>
  <si>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</si>
  <si>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</si>
  <si>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</si>
  <si>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</si>
  <si>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</si>
  <si>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</si>
  <si>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</si>
  <si>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</si>
  <si>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</si>
  <si>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</si>
  <si>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</si>
  <si>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</si>
  <si>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</si>
  <si>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</si>
  <si>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</si>
  <si>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</si>
  <si>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</si>
  <si>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</si>
  <si>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</si>
  <si>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</si>
  <si>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</si>
  <si>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</si>
  <si>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</si>
  <si>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</si>
  <si>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</si>
  <si>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</si>
  <si>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</si>
  <si>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</si>
  <si>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</si>
  <si>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</si>
  <si>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</si>
  <si>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</si>
  <si>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</si>
  <si>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</si>
  <si>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</si>
  <si>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</si>
  <si>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</si>
  <si>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</si>
  <si>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</si>
  <si>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</si>
  <si>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</si>
  <si>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</si>
  <si>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</si>
  <si>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</si>
  <si>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</si>
  <si>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</si>
  <si>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</si>
  <si>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</si>
  <si>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</si>
  <si>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</si>
  <si>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</si>
  <si>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</si>
  <si>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</si>
  <si>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</si>
  <si>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</si>
  <si>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</si>
  <si>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</si>
  <si>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</si>
  <si>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</si>
  <si>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</si>
  <si>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</si>
  <si>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</si>
  <si>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</si>
  <si>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</si>
  <si>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</si>
  <si>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</si>
  <si>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</si>
  <si>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</si>
  <si>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</si>
  <si>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</si>
  <si>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</si>
  <si>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</si>
  <si>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</si>
  <si>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</si>
  <si>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</si>
  <si>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</si>
  <si>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</si>
  <si>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</si>
  <si>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</si>
  <si>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</si>
  <si>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</si>
  <si>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</si>
  <si>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</si>
  <si>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</si>
  <si>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</si>
  <si>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</si>
  <si>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</si>
  <si>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</si>
  <si>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</si>
  <si>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</si>
  <si>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</si>
  <si>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</si>
  <si>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</si>
  <si>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</si>
  <si>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</si>
  <si>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</si>
  <si>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</si>
  <si>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</si>
  <si>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</si>
  <si>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</si>
  <si>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</si>
  <si>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</si>
  <si>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</si>
  <si>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</si>
  <si>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</si>
  <si>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</si>
  <si>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</si>
  <si>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</si>
  <si>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</si>
  <si>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</si>
  <si>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</si>
  <si>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</si>
  <si>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</si>
  <si>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</si>
  <si>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</si>
  <si>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</si>
  <si>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</si>
  <si>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</si>
  <si>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</si>
  <si>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</si>
  <si>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</si>
  <si>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</si>
  <si>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</si>
  <si>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</si>
  <si>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</si>
  <si>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</si>
  <si>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</si>
  <si>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</si>
  <si>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</si>
  <si>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</si>
  <si>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</si>
  <si>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</si>
  <si>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</si>
  <si>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</si>
  <si>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</si>
  <si>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</si>
  <si>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</si>
  <si>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</si>
  <si>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</si>
  <si>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</si>
  <si>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</si>
  <si>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</si>
  <si>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</si>
  <si>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</si>
  <si>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</si>
  <si>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</si>
  <si>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</si>
  <si>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</si>
  <si>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</si>
  <si>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</si>
  <si>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</si>
  <si>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</si>
  <si>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</si>
  <si>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</si>
  <si>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</si>
  <si>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</si>
  <si>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</si>
  <si>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</si>
  <si>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</si>
  <si>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</si>
  <si>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</si>
  <si>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</si>
  <si>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</si>
  <si>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</si>
  <si>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</si>
  <si>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</si>
  <si>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</si>
  <si>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</si>
  <si>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</si>
  <si>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</si>
  <si>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</si>
  <si>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</si>
  <si>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</si>
  <si>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</si>
  <si>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</si>
  <si>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</si>
  <si>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</si>
  <si>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</si>
  <si>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</si>
  <si>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</si>
  <si>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</si>
  <si>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</si>
  <si>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</si>
  <si>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</si>
  <si>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</si>
  <si>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</si>
  <si>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</si>
  <si>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</si>
  <si>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</si>
  <si>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</si>
  <si>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</si>
  <si>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</si>
  <si>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</si>
  <si>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</si>
  <si>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</si>
  <si>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</si>
  <si>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</si>
  <si>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</si>
  <si>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</si>
  <si>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</si>
  <si>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</si>
  <si>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</si>
  <si>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</si>
  <si>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</si>
  <si>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</si>
  <si>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</si>
  <si>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</si>
  <si>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</si>
  <si>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</si>
  <si>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</si>
  <si>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</si>
  <si>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</si>
  <si>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</si>
  <si>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</si>
  <si>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</si>
  <si>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</si>
  <si>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</si>
  <si>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</si>
  <si>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</si>
  <si>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</si>
  <si>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</si>
  <si>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</si>
  <si>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</si>
  <si>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</si>
  <si>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</si>
  <si>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</si>
  <si>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</si>
  <si>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</si>
  <si>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</si>
  <si>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</si>
  <si>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</si>
  <si>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</si>
  <si>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</si>
  <si>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</si>
  <si>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</si>
  <si>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</si>
  <si>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</si>
  <si>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</si>
  <si>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</si>
  <si>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</si>
  <si>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</si>
  <si>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</si>
  <si>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</si>
  <si>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</si>
  <si>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</si>
  <si>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</si>
  <si>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</si>
  <si>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</si>
  <si>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</si>
  <si>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</si>
  <si>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</si>
  <si>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</si>
  <si>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</si>
  <si>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</si>
  <si>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</si>
  <si>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</si>
  <si>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</si>
  <si>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</si>
  <si>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</si>
  <si>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</si>
  <si>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</si>
  <si>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</si>
  <si>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</si>
  <si>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</si>
  <si>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</si>
  <si>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</si>
  <si>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</si>
  <si>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</si>
  <si>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</si>
  <si>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</si>
  <si>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</si>
  <si>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</si>
  <si>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</si>
  <si>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</si>
  <si>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</si>
  <si>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</si>
  <si>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</si>
  <si>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</si>
  <si>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</si>
  <si>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</si>
  <si>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</si>
  <si>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</si>
  <si>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</si>
  <si>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</si>
  <si>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</si>
  <si>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</si>
  <si>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</si>
  <si>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</si>
  <si>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</si>
  <si>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</si>
  <si>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</si>
  <si>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</si>
  <si>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</si>
  <si>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</si>
  <si>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</si>
  <si>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</si>
  <si>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</si>
  <si>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</si>
  <si>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</si>
  <si>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</si>
  <si>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</si>
  <si>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</si>
  <si>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</si>
  <si>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</si>
  <si>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</si>
  <si>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</si>
  <si>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</si>
  <si>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</si>
  <si>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</si>
  <si>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</si>
  <si>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</si>
  <si>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</si>
  <si>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</si>
  <si>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</si>
  <si>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</si>
  <si>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</si>
  <si>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</si>
  <si>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</si>
  <si>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</si>
  <si>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</si>
  <si>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</si>
  <si>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</si>
  <si>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</si>
  <si>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</si>
  <si>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</si>
  <si>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</si>
  <si>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</si>
  <si>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</si>
  <si>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</si>
  <si>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</si>
  <si>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</si>
  <si>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</si>
  <si>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</si>
  <si>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</si>
  <si>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</si>
  <si>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</si>
  <si>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</si>
  <si>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</si>
  <si>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</si>
  <si>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</si>
  <si>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</si>
  <si>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</si>
  <si>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</si>
  <si>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</si>
  <si>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</si>
  <si>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</si>
  <si>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</si>
  <si>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</si>
  <si>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</si>
  <si>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</si>
  <si>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</si>
  <si>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</si>
  <si>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</si>
  <si>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</si>
  <si>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</si>
  <si>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</si>
  <si>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</si>
  <si>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</si>
  <si>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</si>
  <si>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</si>
  <si>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</si>
  <si>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</si>
  <si>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</si>
  <si>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</si>
  <si>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</si>
  <si>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</si>
  <si>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</si>
  <si>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</si>
  <si>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</si>
  <si>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</si>
  <si>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</si>
  <si>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</si>
  <si>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</si>
  <si>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</si>
  <si>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</si>
  <si>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</si>
  <si>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</si>
  <si>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</si>
  <si>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</si>
  <si>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</si>
  <si>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</si>
  <si>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</si>
  <si>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</si>
  <si>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</si>
  <si>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</si>
  <si>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</si>
  <si>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</si>
  <si>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</si>
  <si>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</si>
  <si>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</si>
  <si>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</si>
  <si>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</si>
  <si>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</si>
  <si>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</si>
  <si>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</si>
  <si>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</si>
  <si>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</si>
  <si>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</si>
  <si>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</si>
  <si>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</si>
  <si>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</si>
  <si>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</si>
  <si>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</si>
  <si>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</si>
  <si>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</si>
  <si>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</si>
  <si>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</si>
  <si>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</si>
  <si>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</si>
  <si>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</si>
  <si>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</si>
  <si>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</si>
  <si>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</si>
  <si>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</si>
  <si>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</si>
  <si>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</si>
  <si>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</si>
  <si>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</si>
  <si>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</si>
  <si>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</si>
  <si>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</si>
  <si>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</si>
  <si>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</si>
  <si>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</si>
  <si>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</si>
  <si>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</si>
  <si>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</si>
  <si>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</si>
  <si>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</si>
  <si>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</si>
  <si>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</si>
  <si>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</si>
  <si>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</si>
  <si>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</si>
  <si>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</si>
  <si>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</si>
  <si>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</si>
  <si>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</si>
  <si>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</si>
  <si>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</si>
  <si>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</si>
  <si>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</si>
  <si>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</si>
  <si>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</si>
  <si>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</si>
  <si>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</si>
  <si>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</si>
  <si>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</si>
  <si>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</si>
  <si>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</si>
  <si>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</si>
  <si>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</si>
  <si>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</si>
  <si>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</si>
  <si>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</si>
  <si>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</si>
  <si>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</si>
  <si>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</si>
  <si>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</si>
  <si>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</si>
  <si>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</si>
  <si>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</si>
  <si>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</si>
  <si>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</si>
  <si>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</si>
  <si>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</si>
  <si>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</si>
  <si>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</si>
  <si>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</si>
  <si>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</si>
  <si>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</si>
  <si>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</si>
  <si>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</si>
  <si>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</si>
  <si>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</si>
  <si>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</si>
  <si>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</si>
  <si>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</si>
  <si>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</si>
  <si>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</si>
  <si>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</si>
  <si>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</si>
  <si>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</si>
  <si>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</si>
  <si>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</si>
  <si>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</si>
  <si>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</si>
  <si>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</si>
  <si>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</si>
  <si>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</si>
  <si>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</si>
  <si>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</si>
  <si>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</si>
  <si>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</si>
  <si>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</si>
  <si>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</si>
  <si>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</si>
  <si>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</si>
  <si>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</si>
  <si>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</si>
  <si>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</si>
  <si>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</si>
  <si>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</si>
  <si>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</si>
  <si>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</si>
  <si>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</si>
  <si>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</si>
  <si>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</si>
  <si>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</si>
  <si>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</si>
  <si>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</si>
  <si>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</si>
  <si>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</si>
  <si>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</si>
  <si>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</si>
  <si>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</si>
  <si>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</si>
  <si>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</si>
  <si>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</si>
  <si>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</si>
  <si>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</si>
  <si>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</si>
  <si>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</si>
  <si>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</si>
  <si>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</si>
  <si>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</si>
  <si>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</si>
  <si>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</si>
  <si>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</si>
  <si>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</si>
  <si>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</si>
  <si>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</si>
  <si>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</si>
  <si>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</si>
  <si>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</si>
  <si>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</si>
  <si>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</si>
  <si>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</si>
  <si>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</si>
  <si>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</si>
  <si>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</si>
  <si>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</si>
  <si>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</si>
  <si>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</si>
  <si>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</si>
  <si>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</si>
  <si>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</si>
  <si>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</si>
  <si>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</si>
  <si>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</si>
  <si>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</si>
  <si>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</si>
  <si>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</si>
  <si>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</si>
  <si>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</si>
  <si>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</si>
  <si>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</si>
  <si>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</si>
  <si>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</si>
  <si>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</si>
  <si>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</si>
  <si>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</si>
  <si>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</si>
  <si>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</si>
  <si>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</si>
  <si>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</si>
  <si>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</si>
  <si>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</si>
  <si>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</si>
  <si>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</si>
  <si>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</si>
  <si>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</si>
  <si>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</si>
  <si>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</si>
  <si>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</si>
  <si>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</si>
  <si>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</si>
  <si>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</si>
  <si>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</si>
  <si>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</si>
  <si>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</si>
  <si>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</si>
  <si>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</si>
  <si>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</si>
  <si>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</si>
  <si>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</si>
  <si>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</si>
  <si>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</si>
  <si>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</si>
  <si>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</si>
  <si>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</si>
  <si>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</si>
  <si>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</si>
  <si>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</si>
  <si>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</si>
  <si>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</si>
  <si>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</si>
  <si>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</si>
  <si>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</si>
  <si>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</si>
  <si>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</si>
  <si>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</si>
  <si>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</si>
  <si>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</si>
  <si>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</si>
  <si>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</si>
  <si>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</si>
  <si>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</si>
  <si>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</si>
  <si>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</si>
  <si>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</si>
  <si>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</si>
  <si>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</si>
  <si>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</si>
  <si>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</si>
  <si>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</si>
  <si>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</si>
  <si>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</si>
  <si>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</si>
  <si>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</si>
  <si>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</si>
  <si>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</si>
  <si>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</si>
  <si>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</si>
  <si>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</si>
  <si>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</si>
  <si>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</si>
  <si>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</si>
  <si>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</si>
  <si>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</si>
  <si>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</si>
  <si>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</si>
  <si>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</si>
  <si>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</si>
  <si>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</si>
  <si>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</si>
  <si>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</si>
  <si>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</si>
  <si>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</si>
  <si>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</si>
  <si>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</si>
  <si>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</si>
  <si>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</si>
  <si>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</si>
  <si>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</si>
  <si>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</si>
  <si>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</si>
  <si>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</si>
  <si>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</si>
  <si>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</si>
  <si>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</si>
  <si>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</si>
  <si>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</si>
  <si>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</si>
  <si>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</si>
  <si>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</si>
  <si>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</si>
  <si>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</si>
  <si>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</si>
  <si>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</si>
  <si>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</si>
  <si>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</si>
  <si>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</si>
  <si>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</si>
  <si>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</si>
  <si>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</si>
  <si>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</si>
  <si>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</si>
  <si>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</si>
  <si>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</si>
  <si>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</si>
  <si>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</si>
  <si>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</si>
  <si>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</si>
  <si>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</si>
  <si>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</si>
  <si>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</si>
  <si>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</si>
  <si>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</si>
  <si>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</si>
  <si>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</si>
  <si>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</si>
  <si>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</si>
  <si>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</si>
  <si>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</si>
  <si>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</si>
  <si>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</si>
  <si>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</si>
  <si>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</si>
  <si>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</si>
  <si>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</si>
  <si>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</si>
  <si>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</si>
  <si>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</si>
  <si>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</si>
  <si>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</si>
  <si>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</si>
  <si>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</si>
  <si>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</si>
  <si>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</si>
  <si>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</si>
  <si>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</si>
  <si>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</si>
  <si>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</si>
  <si>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</si>
  <si>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</si>
  <si>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</si>
  <si>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</si>
  <si>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</si>
  <si>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</si>
  <si>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</si>
  <si>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</si>
  <si>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</si>
  <si>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</si>
  <si>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</si>
  <si>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</si>
  <si>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</si>
  <si>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</si>
  <si>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</si>
  <si>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</si>
  <si>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</si>
  <si>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</si>
  <si>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</si>
  <si>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</si>
  <si>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</si>
  <si>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</si>
  <si>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</si>
  <si>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</si>
  <si>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</si>
  <si>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</si>
  <si>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</si>
  <si>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</si>
  <si>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</si>
  <si>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</si>
  <si>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</si>
  <si>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</si>
  <si>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</si>
  <si>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</si>
  <si>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</si>
  <si>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</si>
  <si>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</si>
  <si>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</si>
  <si>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</si>
  <si>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</si>
  <si>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</si>
  <si>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</si>
  <si>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</si>
  <si>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</si>
  <si>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</si>
  <si>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</si>
  <si>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</si>
  <si>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</si>
  <si>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</si>
  <si>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</si>
  <si>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</si>
  <si>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</si>
  <si>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</si>
  <si>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</si>
  <si>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</si>
  <si>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</si>
  <si>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</si>
  <si>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</si>
  <si>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</si>
  <si>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</si>
  <si>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</si>
  <si>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</si>
  <si>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</si>
  <si>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</si>
  <si>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</si>
  <si>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</si>
  <si>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</si>
  <si>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</si>
  <si>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</si>
  <si>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</si>
  <si>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</si>
  <si>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</si>
  <si>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</si>
  <si>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</si>
  <si>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</si>
  <si>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</si>
  <si>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</si>
  <si>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</si>
  <si>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</si>
  <si>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</si>
  <si>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</si>
  <si>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</si>
  <si>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</si>
  <si>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</si>
  <si>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</si>
  <si>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</si>
  <si>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</si>
  <si>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</si>
  <si>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</si>
  <si>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</si>
  <si>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</si>
  <si>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</si>
  <si>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</si>
  <si>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</si>
  <si>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</si>
  <si>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</si>
  <si>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</si>
  <si>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</si>
  <si>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</si>
  <si>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</si>
  <si>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</si>
  <si>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</si>
  <si>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</si>
  <si>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</si>
  <si>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</si>
  <si>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</si>
  <si>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</si>
  <si>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</si>
  <si>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</si>
  <si>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</si>
  <si>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</si>
  <si>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</si>
  <si>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</si>
  <si>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</si>
  <si>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</si>
  <si>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</si>
  <si>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</si>
  <si>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</si>
  <si>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</si>
  <si>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</si>
  <si>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</si>
  <si>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</si>
  <si>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</si>
  <si>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</si>
  <si>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</si>
  <si>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</si>
  <si>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</si>
  <si>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</si>
  <si>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</si>
  <si>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</si>
  <si>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</si>
  <si>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</si>
  <si>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</si>
  <si>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</si>
  <si>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</si>
  <si>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</si>
  <si>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</si>
  <si>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</si>
  <si>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</si>
  <si>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</si>
  <si>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</si>
  <si>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</si>
  <si>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</si>
  <si>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</si>
  <si>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</si>
  <si>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</si>
  <si>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</si>
  <si>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</si>
  <si>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</si>
  <si>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</si>
  <si>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</si>
  <si>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</si>
  <si>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</si>
  <si>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</si>
  <si>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</si>
  <si>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</si>
  <si>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</si>
  <si>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</si>
  <si>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</si>
  <si>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</si>
  <si>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</si>
  <si>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</si>
  <si>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</si>
  <si>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</si>
  <si>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</si>
  <si>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</si>
  <si>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</si>
  <si>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</si>
  <si>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</si>
  <si>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</si>
  <si>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</si>
  <si>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</si>
  <si>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</si>
  <si>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</si>
  <si>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</si>
  <si>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</si>
  <si>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</si>
  <si>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</si>
  <si>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</si>
  <si>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</si>
  <si>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</si>
  <si>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</si>
  <si>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</si>
  <si>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</si>
  <si>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</si>
  <si>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</si>
  <si>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</si>
  <si>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</si>
  <si>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</si>
  <si>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</si>
  <si>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</si>
  <si>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</si>
  <si>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</si>
  <si>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</si>
  <si>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</si>
  <si>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</si>
  <si>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</si>
  <si>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</si>
  <si>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</si>
  <si>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</si>
  <si>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</si>
  <si>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</si>
  <si>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</si>
  <si>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</si>
  <si>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</si>
  <si>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</si>
  <si>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</si>
  <si>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</si>
  <si>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</si>
  <si>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</si>
  <si>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</si>
  <si>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</si>
  <si>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</si>
  <si>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</si>
  <si>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</si>
  <si>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</si>
  <si>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</si>
  <si>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</si>
  <si>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</si>
  <si>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</si>
  <si>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</si>
  <si>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</si>
  <si>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</si>
  <si>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</si>
  <si>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</si>
  <si>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</si>
  <si>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</si>
  <si>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</si>
  <si>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</si>
  <si>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</si>
  <si>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</si>
  <si>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</si>
  <si>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</si>
  <si>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</si>
  <si>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</si>
  <si>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</si>
  <si>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</si>
  <si>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</si>
  <si>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</si>
  <si>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</si>
  <si>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</si>
  <si>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</si>
  <si>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</si>
  <si>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</si>
  <si>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</si>
  <si>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</si>
  <si>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</si>
  <si>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</si>
  <si>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</si>
  <si>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</si>
  <si>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</si>
  <si>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</si>
  <si>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</si>
  <si>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</si>
  <si>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</si>
  <si>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</si>
  <si>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</si>
  <si>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</si>
  <si>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</si>
  <si>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</si>
  <si>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</si>
  <si>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</si>
  <si>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</si>
  <si>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</si>
  <si>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</si>
  <si>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</si>
  <si>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</si>
  <si>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</si>
  <si>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</si>
  <si>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</si>
  <si>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</si>
  <si>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</si>
  <si>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</si>
  <si>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</si>
  <si>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</si>
  <si>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</si>
  <si>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</si>
  <si>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</si>
  <si>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</si>
  <si>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</si>
  <si>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</si>
  <si>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</si>
  <si>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</si>
  <si>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</si>
  <si>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</si>
  <si>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</si>
  <si>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</si>
  <si>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</si>
  <si>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</si>
  <si>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</si>
  <si>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</si>
  <si>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</si>
  <si>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</si>
  <si>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</si>
  <si>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</si>
  <si>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</si>
  <si>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</si>
  <si>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</si>
  <si>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</si>
  <si>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</si>
  <si>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</si>
  <si>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</si>
  <si>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</si>
  <si>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</si>
  <si>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</si>
  <si>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</si>
  <si>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</si>
  <si>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</si>
  <si>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</si>
  <si>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</si>
  <si>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</si>
  <si>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</si>
  <si>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</si>
  <si>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</si>
  <si>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</si>
  <si>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</si>
  <si>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</si>
  <si>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</si>
  <si>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</si>
  <si>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</si>
  <si>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</si>
  <si>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</si>
  <si>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</si>
  <si>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</si>
  <si>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</si>
  <si>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</si>
  <si>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</si>
  <si>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</si>
  <si>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</si>
  <si>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</si>
  <si>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</si>
  <si>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</si>
  <si>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</si>
  <si>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</si>
  <si>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</si>
  <si>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</si>
  <si>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</si>
  <si>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</si>
  <si>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</si>
  <si>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</si>
  <si>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</si>
  <si>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</si>
  <si>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</si>
  <si>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</si>
  <si>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</si>
  <si>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</si>
  <si>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</si>
  <si>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</si>
  <si>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</si>
  <si>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</si>
  <si>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</si>
  <si>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</si>
  <si>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</si>
  <si>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</si>
  <si>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</si>
  <si>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</si>
  <si>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</si>
  <si>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</si>
  <si>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</si>
  <si>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</si>
  <si>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</si>
  <si>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</si>
  <si>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</si>
  <si>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</si>
  <si>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</si>
  <si>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</si>
  <si>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</si>
  <si>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</si>
  <si>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</si>
  <si>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</si>
  <si>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</si>
  <si>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</si>
  <si>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</si>
  <si>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</si>
  <si>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</si>
  <si>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</si>
  <si>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</si>
  <si>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</si>
  <si>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</si>
  <si>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</si>
  <si>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</si>
  <si>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</si>
  <si>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</si>
  <si>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</si>
  <si>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</si>
  <si>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</si>
  <si>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</si>
  <si>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</si>
  <si>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</si>
  <si>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</si>
  <si>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</si>
  <si>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</si>
  <si>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</si>
  <si>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</si>
  <si>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</si>
  <si>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</si>
  <si>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</si>
  <si>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</si>
  <si>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</si>
  <si>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</si>
  <si>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</si>
  <si>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</si>
  <si>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</si>
  <si>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</si>
  <si>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</si>
  <si>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</si>
  <si>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</si>
  <si>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</si>
  <si>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</si>
  <si>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</si>
  <si>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</si>
  <si>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</si>
  <si>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</si>
  <si>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</si>
  <si>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</si>
  <si>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</si>
  <si>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</si>
  <si>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</si>
  <si>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</si>
  <si>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</si>
  <si>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</si>
  <si>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</si>
  <si>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</si>
  <si>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</si>
  <si>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</si>
  <si>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</si>
  <si>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</si>
  <si>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</si>
  <si>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</si>
  <si>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</si>
  <si>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</si>
  <si>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</si>
  <si>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</si>
  <si>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</si>
  <si>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</si>
  <si>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</si>
  <si>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</si>
  <si>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</si>
  <si>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</si>
  <si>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</si>
  <si>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</si>
  <si>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</si>
  <si>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</si>
  <si>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</si>
  <si>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</si>
  <si>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</si>
  <si>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</si>
  <si>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</si>
  <si>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</si>
  <si>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</si>
  <si>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</si>
  <si>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</si>
  <si>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</si>
  <si>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</si>
  <si>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</si>
  <si>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</si>
  <si>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</si>
  <si>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</si>
  <si>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</si>
  <si>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</si>
  <si>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</si>
  <si>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</si>
  <si>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</si>
  <si>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</si>
  <si>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</si>
  <si>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</si>
  <si>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</si>
  <si>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</si>
  <si>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</si>
  <si>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</si>
  <si>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</si>
  <si>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</si>
  <si>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</si>
  <si>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</si>
  <si>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</si>
  <si>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</si>
  <si>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</si>
  <si>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</si>
  <si>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</si>
  <si>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</si>
  <si>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</si>
  <si>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</si>
  <si>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</si>
  <si>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</si>
  <si>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</si>
  <si>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</si>
  <si>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</si>
  <si>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</si>
  <si>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</si>
  <si>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</si>
  <si>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</si>
  <si>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</si>
  <si>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</si>
  <si>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</si>
  <si>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</si>
  <si>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</si>
  <si>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</si>
  <si>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</si>
  <si>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</si>
  <si>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</si>
  <si>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</si>
  <si>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</si>
  <si>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</si>
  <si>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</si>
  <si>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</si>
  <si>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</si>
  <si>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</si>
  <si>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</si>
  <si>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</si>
  <si>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</si>
  <si>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</si>
  <si>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</si>
  <si>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</si>
  <si>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</si>
  <si>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</si>
  <si>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</si>
  <si>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</si>
  <si>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</si>
  <si>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</si>
  <si>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</si>
  <si>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</si>
  <si>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</si>
  <si>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</si>
  <si>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</si>
  <si>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</si>
  <si>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</si>
  <si>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</si>
  <si>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</si>
  <si>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</si>
  <si>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</si>
  <si>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</si>
  <si>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</si>
  <si>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</si>
  <si>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</si>
  <si>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</si>
  <si>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</si>
  <si>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</si>
  <si>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</si>
  <si>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</si>
  <si>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</si>
  <si>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</si>
  <si>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</si>
  <si>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</si>
  <si>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</si>
  <si>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</si>
  <si>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</si>
  <si>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</si>
  <si>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</si>
  <si>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</si>
  <si>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</si>
  <si>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</si>
  <si>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</si>
  <si>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</si>
  <si>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</si>
  <si>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</si>
  <si>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</si>
  <si>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</si>
  <si>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</si>
  <si>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</si>
  <si>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</si>
  <si>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</si>
  <si>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</si>
  <si>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</si>
  <si>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</si>
  <si>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</si>
  <si>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</si>
  <si>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</si>
  <si>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</si>
  <si>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</si>
  <si>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</si>
  <si>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</si>
  <si>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</si>
  <si>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</si>
  <si>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</si>
  <si>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</si>
  <si>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</si>
  <si>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</si>
  <si>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</si>
  <si>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</si>
  <si>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</si>
  <si>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</si>
  <si>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</si>
  <si>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</si>
  <si>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</si>
  <si>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</si>
  <si>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</si>
  <si>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</si>
  <si>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</si>
  <si>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</si>
  <si>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</si>
  <si>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</si>
  <si>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</si>
  <si>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</si>
  <si>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</si>
  <si>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</si>
  <si>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</si>
  <si>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</si>
  <si>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</si>
  <si>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</si>
  <si>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</si>
  <si>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</si>
  <si>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</si>
  <si>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</si>
  <si>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</si>
  <si>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</si>
  <si>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</si>
  <si>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</si>
  <si>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</si>
  <si>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</si>
  <si>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</si>
  <si>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</si>
  <si>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</si>
  <si>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</si>
  <si>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</si>
  <si>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</si>
  <si>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</si>
  <si>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</si>
  <si>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</si>
  <si>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</si>
  <si>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</si>
  <si>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</si>
  <si>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</si>
  <si>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</si>
  <si>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</si>
  <si>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</si>
  <si>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</si>
  <si>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</si>
  <si>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</si>
  <si>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</si>
  <si>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</si>
  <si>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</si>
  <si>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</si>
  <si>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</si>
  <si>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</si>
  <si>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</si>
  <si>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</si>
  <si>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</si>
  <si>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</si>
  <si>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</si>
  <si>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</si>
  <si>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</si>
  <si>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</si>
  <si>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</si>
  <si>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</si>
  <si>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</si>
  <si>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</si>
  <si>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</si>
  <si>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</si>
  <si>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</si>
  <si>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</si>
  <si>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</si>
  <si>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</si>
  <si>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</si>
  <si>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</si>
  <si>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</si>
  <si>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</si>
  <si>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</si>
  <si>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</si>
  <si>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</si>
  <si>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</si>
  <si>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</si>
  <si>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</si>
  <si>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</si>
  <si>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</si>
  <si>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</si>
  <si>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</si>
  <si>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</si>
  <si>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</si>
  <si>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</si>
  <si>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</si>
  <si>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</si>
  <si>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</si>
  <si>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</si>
  <si>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</si>
  <si>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</si>
  <si>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</si>
  <si>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</si>
  <si>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</si>
  <si>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</si>
  <si>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</si>
  <si>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</si>
  <si>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</si>
  <si>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</si>
  <si>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</si>
  <si>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</si>
  <si>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</si>
  <si>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</si>
  <si>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</si>
  <si>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</si>
  <si>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</si>
  <si>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</si>
  <si>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</si>
  <si>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</si>
  <si>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</si>
  <si>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</si>
  <si>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</si>
  <si>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</si>
  <si>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</si>
  <si>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</si>
  <si>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</si>
  <si>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</si>
  <si>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</si>
  <si>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</si>
  <si>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</si>
  <si>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</si>
  <si>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</si>
  <si>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</si>
  <si>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</si>
  <si>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</si>
  <si>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</si>
  <si>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</si>
  <si>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</si>
  <si>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</si>
  <si>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</si>
  <si>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</si>
  <si>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</si>
  <si>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</si>
  <si>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</si>
  <si>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</si>
  <si>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</si>
  <si>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</si>
  <si>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</si>
  <si>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</si>
  <si>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</si>
  <si>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</si>
  <si>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</si>
  <si>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</si>
  <si>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</si>
  <si>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</si>
  <si>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</si>
  <si>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</si>
  <si>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</si>
  <si>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</si>
  <si>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</si>
  <si>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</si>
  <si>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</si>
  <si>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</si>
  <si>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</si>
  <si>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</si>
  <si>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</si>
  <si>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</si>
  <si>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</si>
  <si>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</si>
  <si>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</si>
  <si>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</si>
  <si>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</si>
  <si>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</si>
  <si>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</si>
  <si>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</si>
  <si>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</si>
  <si>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</si>
  <si>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</si>
  <si>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</si>
  <si>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</si>
  <si>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</si>
  <si>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</si>
  <si>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</si>
  <si>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</si>
  <si>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</si>
  <si>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</si>
  <si>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</si>
  <si>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</si>
  <si>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</si>
  <si>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</si>
  <si>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</si>
  <si>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</si>
  <si>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</si>
  <si>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</si>
  <si>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</si>
  <si>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</si>
  <si>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</si>
  <si>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</si>
  <si>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</si>
  <si>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</si>
  <si>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</si>
  <si>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</si>
  <si>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</si>
  <si>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</si>
  <si>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</si>
  <si>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</si>
  <si>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</si>
  <si>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</si>
  <si>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</si>
  <si>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</si>
  <si>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</si>
  <si>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</si>
  <si>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</si>
  <si>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</si>
  <si>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</si>
  <si>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</si>
  <si>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</si>
  <si>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</si>
  <si>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</si>
  <si>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</si>
  <si>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</si>
  <si>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</si>
  <si>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</si>
  <si>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</si>
  <si>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</si>
  <si>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</si>
  <si>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</si>
  <si>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</si>
  <si>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</si>
  <si>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</si>
  <si>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</si>
  <si>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</si>
  <si>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</si>
  <si>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</si>
  <si>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</si>
  <si>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</si>
  <si>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</si>
  <si>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</si>
  <si>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</si>
  <si>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</si>
  <si>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</si>
  <si>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</si>
  <si>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</si>
  <si>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</si>
  <si>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</si>
  <si>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</si>
  <si>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</si>
  <si>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</si>
  <si>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</si>
  <si>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</si>
  <si>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</si>
  <si>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</si>
  <si>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</si>
  <si>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</si>
  <si>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</si>
  <si>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</si>
  <si>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</si>
  <si>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</si>
  <si>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</si>
  <si>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</si>
  <si>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</si>
  <si>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</si>
  <si>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</si>
  <si>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</si>
  <si>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</si>
  <si>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</si>
  <si>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</si>
  <si>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</si>
  <si>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</si>
  <si>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</si>
  <si>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</si>
  <si>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</si>
  <si>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</si>
  <si>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</si>
  <si>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</si>
  <si>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</si>
  <si>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</si>
  <si>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</si>
  <si>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</si>
  <si>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</si>
  <si>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</si>
  <si>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</si>
  <si>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</si>
  <si>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</si>
  <si>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</si>
  <si>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</si>
  <si>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</si>
  <si>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</si>
  <si>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</si>
  <si>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</si>
  <si>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</si>
  <si>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</si>
  <si>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</si>
  <si>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</si>
  <si>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</si>
  <si>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</si>
  <si>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</si>
  <si>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</si>
  <si>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</si>
  <si>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</si>
  <si>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</si>
  <si>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</si>
  <si>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</si>
  <si>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</si>
  <si>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</si>
  <si>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</si>
  <si>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</si>
  <si>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</si>
  <si>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</si>
  <si>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</si>
  <si>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</si>
  <si>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</si>
  <si>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</si>
  <si>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</si>
  <si>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</si>
  <si>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</si>
  <si>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</si>
  <si>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</si>
  <si>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</si>
  <si>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</si>
  <si>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</si>
  <si>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</si>
  <si>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</si>
  <si>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</si>
  <si>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</si>
  <si>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</si>
  <si>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</si>
  <si>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</si>
  <si>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</si>
  <si>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</si>
  <si>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</si>
  <si>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</si>
  <si>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</si>
  <si>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</si>
  <si>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</si>
  <si>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</si>
  <si>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</si>
  <si>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</si>
  <si>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</si>
  <si>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</si>
  <si>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</si>
  <si>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</si>
  <si>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</si>
  <si>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</si>
  <si>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</si>
  <si>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</si>
  <si>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</si>
  <si>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</si>
  <si>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</si>
  <si>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</si>
  <si>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</si>
  <si>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</si>
  <si>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</si>
  <si>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</si>
  <si>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</si>
  <si>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</si>
  <si>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</si>
  <si>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</si>
  <si>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</si>
  <si>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</si>
  <si>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</si>
  <si>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</si>
  <si>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</si>
  <si>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</si>
  <si>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</si>
  <si>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</si>
  <si>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</si>
  <si>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</si>
  <si>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</si>
  <si>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</si>
  <si>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</si>
  <si>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</si>
  <si>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</si>
  <si>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</si>
  <si>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</si>
  <si>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</si>
  <si>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</si>
  <si>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</si>
  <si>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</si>
  <si>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</si>
  <si>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</si>
  <si>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</si>
  <si>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</si>
  <si>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</si>
  <si>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</si>
  <si>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</si>
  <si>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</si>
  <si>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</si>
  <si>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</si>
  <si>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</si>
  <si>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</si>
  <si>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</si>
  <si>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</si>
  <si>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</si>
  <si>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</si>
  <si>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</si>
  <si>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</si>
  <si>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</si>
  <si>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</si>
  <si>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</si>
  <si>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</si>
  <si>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</si>
  <si>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</si>
  <si>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</si>
  <si>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</si>
  <si>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</si>
  <si>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</si>
  <si>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</si>
  <si>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</si>
  <si>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</si>
  <si>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</si>
  <si>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</si>
  <si>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</si>
  <si>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</si>
  <si>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</si>
  <si>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</si>
  <si>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</si>
  <si>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</si>
  <si>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</si>
  <si>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</si>
  <si>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</si>
  <si>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</si>
  <si>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</si>
  <si>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</si>
  <si>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</si>
  <si>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</si>
  <si>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</si>
  <si>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</si>
  <si>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</si>
  <si>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</si>
  <si>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</si>
  <si>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</si>
  <si>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</si>
  <si>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</si>
  <si>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</si>
  <si>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</si>
  <si>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</si>
  <si>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</si>
  <si>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</si>
  <si>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</si>
  <si>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</si>
  <si>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</si>
  <si>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</si>
  <si>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</si>
  <si>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</si>
  <si>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</si>
  <si>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</si>
  <si>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</si>
  <si>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</si>
  <si>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</si>
  <si>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</si>
  <si>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</si>
  <si>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</si>
  <si>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</si>
  <si>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</si>
  <si>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</si>
  <si>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</si>
  <si>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</si>
  <si>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</si>
  <si>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</si>
  <si>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</si>
  <si>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</si>
  <si>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</si>
  <si>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</si>
  <si>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</si>
  <si>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</si>
  <si>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</si>
  <si>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</si>
  <si>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</si>
  <si>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</si>
  <si>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</si>
  <si>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</si>
  <si>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</si>
  <si>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</si>
  <si>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</si>
  <si>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</si>
  <si>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</si>
  <si>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</si>
  <si>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</si>
  <si>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</si>
  <si>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</si>
  <si>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</si>
  <si>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</si>
  <si>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</si>
  <si>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</si>
  <si>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</si>
  <si>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</si>
  <si>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</si>
  <si>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</si>
  <si>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</si>
  <si>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</si>
  <si>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</si>
  <si>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</si>
  <si>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</si>
  <si>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</si>
  <si>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</si>
  <si>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</si>
  <si>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</si>
  <si>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</si>
  <si>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</si>
  <si>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</si>
  <si>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</si>
  <si>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</si>
  <si>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</si>
  <si>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</si>
  <si>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</si>
  <si>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</si>
  <si>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</si>
  <si>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</si>
  <si>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</si>
  <si>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</si>
  <si>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</si>
  <si>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</si>
  <si>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</si>
  <si>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</si>
  <si>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</si>
  <si>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</si>
  <si>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</si>
  <si>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</si>
  <si>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</si>
  <si>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</si>
  <si>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</si>
  <si>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</si>
  <si>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</si>
  <si>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</si>
  <si>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</si>
  <si>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</si>
  <si>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</si>
  <si>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</si>
  <si>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</si>
  <si>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</si>
  <si>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</si>
  <si>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</si>
  <si>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</si>
  <si>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</si>
  <si>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</si>
  <si>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</si>
  <si>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</si>
  <si>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</si>
  <si>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</si>
  <si>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</si>
  <si>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</si>
  <si>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</si>
  <si>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</si>
  <si>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</si>
  <si>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</si>
  <si>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</si>
  <si>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</si>
  <si>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</si>
  <si>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</si>
  <si>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</si>
  <si>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</si>
  <si>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</si>
  <si>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</si>
  <si>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</si>
  <si>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</si>
  <si>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</si>
  <si>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</si>
  <si>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</si>
  <si>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</si>
  <si>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</si>
  <si>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</si>
  <si>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</si>
  <si>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</si>
  <si>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</si>
  <si>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</si>
  <si>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</si>
  <si>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</si>
  <si>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</si>
  <si>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</si>
  <si>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</si>
  <si>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</si>
  <si>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</si>
  <si>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</si>
  <si>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</si>
  <si>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</si>
  <si>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</si>
  <si>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</si>
  <si>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</si>
  <si>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</si>
  <si>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</si>
  <si>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</si>
  <si>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</si>
  <si>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</si>
  <si>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</si>
  <si>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</si>
  <si>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</si>
  <si>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</si>
  <si>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</si>
  <si>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</si>
  <si>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</si>
  <si>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</si>
  <si>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</si>
  <si>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</si>
  <si>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</si>
  <si>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</si>
  <si>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</si>
  <si>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</si>
  <si>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</si>
  <si>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</si>
  <si>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</si>
  <si>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</si>
  <si>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</si>
  <si>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</si>
  <si>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</si>
  <si>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</si>
  <si>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</si>
  <si>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</si>
  <si>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</si>
  <si>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</si>
  <si>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</si>
  <si>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</si>
  <si>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</si>
  <si>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</si>
  <si>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</si>
  <si>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</si>
  <si>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</si>
  <si>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</si>
  <si>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</si>
  <si>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</si>
  <si>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</si>
  <si>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</si>
  <si>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</si>
  <si>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</si>
  <si>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</si>
  <si>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</si>
  <si>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</si>
  <si>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</si>
  <si>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</si>
  <si>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</si>
  <si>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</si>
  <si>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</si>
  <si>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</si>
  <si>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</si>
  <si>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</si>
  <si>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</si>
  <si>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</si>
  <si>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</si>
  <si>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</si>
  <si>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</si>
  <si>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</si>
  <si>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</si>
  <si>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</si>
  <si>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</si>
  <si>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</si>
  <si>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</si>
  <si>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</si>
  <si>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</si>
  <si>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</si>
  <si>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</si>
  <si>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</si>
  <si>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</si>
  <si>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</si>
  <si>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</si>
  <si>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</si>
  <si>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</si>
  <si>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</si>
  <si>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</si>
  <si>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</si>
  <si>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</si>
  <si>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</si>
  <si>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</si>
  <si>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</si>
  <si>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</si>
  <si>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</si>
  <si>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</si>
  <si>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</si>
  <si>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</si>
  <si>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</si>
  <si>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</si>
  <si>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</si>
  <si>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</si>
  <si>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</si>
  <si>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</si>
  <si>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</si>
  <si>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</si>
  <si>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</si>
  <si>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</si>
  <si>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</si>
  <si>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</si>
  <si>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</si>
  <si>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</si>
  <si>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</si>
  <si>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</si>
  <si>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</si>
  <si>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</si>
  <si>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</si>
  <si>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</si>
  <si>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</si>
  <si>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</si>
  <si>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</si>
  <si>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</si>
  <si>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</si>
  <si>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</si>
  <si>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</si>
  <si>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</si>
  <si>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</si>
  <si>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</si>
  <si>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</si>
  <si>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</si>
  <si>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</si>
  <si>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</si>
  <si>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</si>
  <si>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</si>
  <si>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</si>
  <si>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</si>
  <si>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</si>
  <si>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</si>
  <si>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</si>
  <si>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</si>
  <si>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</si>
  <si>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</si>
  <si>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</si>
  <si>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</si>
  <si>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</si>
  <si>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</si>
  <si>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</si>
  <si>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</si>
  <si>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</si>
  <si>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</si>
  <si>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</si>
  <si>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</si>
  <si>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</si>
  <si>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</si>
  <si>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</si>
  <si>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</si>
  <si>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</si>
  <si>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</si>
  <si>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</si>
  <si>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</si>
  <si>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</si>
  <si>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</si>
  <si>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</si>
  <si>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</si>
  <si>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</si>
  <si>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</si>
  <si>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</si>
  <si>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</si>
  <si>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</si>
  <si>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</si>
  <si>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</si>
  <si>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</si>
  <si>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</si>
  <si>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</si>
  <si>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</si>
  <si>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</si>
  <si>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</si>
  <si>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</si>
  <si>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</si>
  <si>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</si>
  <si>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</si>
  <si>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</si>
  <si>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</si>
  <si>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</si>
  <si>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</si>
  <si>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</si>
  <si>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</si>
  <si>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</si>
  <si>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</si>
  <si>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</si>
  <si>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</si>
  <si>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</si>
  <si>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</si>
  <si>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</si>
  <si>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</si>
  <si>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</si>
  <si>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</si>
  <si>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</si>
  <si>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</si>
  <si>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</si>
  <si>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</si>
  <si>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</si>
  <si>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</si>
  <si>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</si>
  <si>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</si>
  <si>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</si>
  <si>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</si>
  <si>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</si>
  <si>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</si>
  <si>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</si>
  <si>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</si>
  <si>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</si>
  <si>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</si>
  <si>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</si>
  <si>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</si>
  <si>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</si>
  <si>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</si>
  <si>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</si>
  <si>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</si>
  <si>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</si>
  <si>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</si>
  <si>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</si>
  <si>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</si>
  <si>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</si>
  <si>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</si>
  <si>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</si>
  <si>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</si>
  <si>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</si>
  <si>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</si>
  <si>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</si>
  <si>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</si>
  <si>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</si>
  <si>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</si>
  <si>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</si>
  <si>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</si>
  <si>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</si>
  <si>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</si>
  <si>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</si>
  <si>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</si>
  <si>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</si>
  <si>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</si>
  <si>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</si>
  <si>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</si>
  <si>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</si>
  <si>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</si>
  <si>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</si>
  <si>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</si>
  <si>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</si>
  <si>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</si>
  <si>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</si>
  <si>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</si>
  <si>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</si>
  <si>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</si>
  <si>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</si>
  <si>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</si>
  <si>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</si>
  <si>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</si>
  <si>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</si>
  <si>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</si>
  <si>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</si>
  <si>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</si>
  <si>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</si>
  <si>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</si>
  <si>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</si>
  <si>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</si>
  <si>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</si>
  <si>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</si>
  <si>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</si>
  <si>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</si>
  <si>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</si>
  <si>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</si>
  <si>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</si>
  <si>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</si>
  <si>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</si>
  <si>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</si>
  <si>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</si>
  <si>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</si>
  <si>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</si>
  <si>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</si>
  <si>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</si>
  <si>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</si>
  <si>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</si>
  <si>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</si>
  <si>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</si>
  <si>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</si>
  <si>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</si>
  <si>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</si>
  <si>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</si>
  <si>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</si>
  <si>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</si>
  <si>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</si>
  <si>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</si>
  <si>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</si>
  <si>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</si>
  <si>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</si>
  <si>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</si>
  <si>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</si>
  <si>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</si>
  <si>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</si>
  <si>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</si>
  <si>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</si>
  <si>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</si>
  <si>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</si>
  <si>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</si>
  <si>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</si>
  <si>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</si>
  <si>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</si>
  <si>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</si>
  <si>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</si>
  <si>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</si>
  <si>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</si>
  <si>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</si>
  <si>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</si>
  <si>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</si>
  <si>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</si>
  <si>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</si>
  <si>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</si>
  <si>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</si>
  <si>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</si>
  <si>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</si>
  <si>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</si>
  <si>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</si>
  <si>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</si>
  <si>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</si>
  <si>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</si>
  <si>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</si>
  <si>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</si>
  <si>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</si>
  <si>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</si>
  <si>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</si>
  <si>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</si>
  <si>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</si>
  <si>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</si>
  <si>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</si>
  <si>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</si>
  <si>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</si>
  <si>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</si>
  <si>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</si>
  <si>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</si>
  <si>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</si>
  <si>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</si>
  <si>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</si>
  <si>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</si>
  <si>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</si>
  <si>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</si>
  <si>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</si>
  <si>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</si>
  <si>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</si>
  <si>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</si>
  <si>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</si>
  <si>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</si>
  <si>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</si>
  <si>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</si>
  <si>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</si>
  <si>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</si>
  <si>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</si>
  <si>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</si>
  <si>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</si>
  <si>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</si>
  <si>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</si>
  <si>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</si>
  <si>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</si>
  <si>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</si>
  <si>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</si>
  <si>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</si>
  <si>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</si>
  <si>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</si>
  <si>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</si>
  <si>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</si>
  <si>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</si>
  <si>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</si>
  <si>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</si>
  <si>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</si>
  <si>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</si>
  <si>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</si>
  <si>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</si>
  <si>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</si>
  <si>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</si>
  <si>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</si>
  <si>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</si>
  <si>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</si>
  <si>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</si>
  <si>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</si>
  <si>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</si>
  <si>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</si>
  <si>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</si>
  <si>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</si>
  <si>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</si>
  <si>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</si>
  <si>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</si>
  <si>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</si>
  <si>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</si>
  <si>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</si>
  <si>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</si>
  <si>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</si>
  <si>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</si>
  <si>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</si>
  <si>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</si>
  <si>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</si>
  <si>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</si>
  <si>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</si>
  <si>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</si>
  <si>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</si>
  <si>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</si>
  <si>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</si>
  <si>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</si>
  <si>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</si>
  <si>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</si>
  <si>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</si>
  <si>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</si>
  <si>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</si>
  <si>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</si>
  <si>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</si>
  <si>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</si>
  <si>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</si>
  <si>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</si>
  <si>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</si>
  <si>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</si>
  <si>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</si>
  <si>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</si>
  <si>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</si>
  <si>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</si>
  <si>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</si>
  <si>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</si>
  <si>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</si>
  <si>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</si>
  <si>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</si>
  <si>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</si>
  <si>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</si>
  <si>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</si>
  <si>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</si>
  <si>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</si>
  <si>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</si>
  <si>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</si>
  <si>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</si>
  <si>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</si>
  <si>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</si>
  <si>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</si>
  <si>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</si>
  <si>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</si>
  <si>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</si>
  <si>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</si>
  <si>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</si>
  <si>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</si>
  <si>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</si>
  <si>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</si>
  <si>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</si>
  <si>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</si>
  <si>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</si>
  <si>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</si>
  <si>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</si>
  <si>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</si>
  <si>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</si>
  <si>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</si>
  <si>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</si>
  <si>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</si>
  <si>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</si>
  <si>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</si>
  <si>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</si>
  <si>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</si>
  <si>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</si>
  <si>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</si>
  <si>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</si>
  <si>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</si>
  <si>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</si>
  <si>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</si>
  <si>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</si>
  <si>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</si>
  <si>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</si>
  <si>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</si>
  <si>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</si>
  <si>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</si>
  <si>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</si>
  <si>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</si>
  <si>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</si>
  <si>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</si>
  <si>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</si>
  <si>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</si>
  <si>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</si>
  <si>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</si>
  <si>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</si>
  <si>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</si>
  <si>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</si>
  <si>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</si>
  <si>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</si>
  <si>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</si>
  <si>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</si>
  <si>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</si>
  <si>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</si>
  <si>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</si>
  <si>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</si>
  <si>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</si>
  <si>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</si>
  <si>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</si>
  <si>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</si>
  <si>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</si>
  <si>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</si>
  <si>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</si>
  <si>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</si>
  <si>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</si>
  <si>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</si>
  <si>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</si>
  <si>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</si>
  <si>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</si>
  <si>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</si>
  <si>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</si>
  <si>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</si>
  <si>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</si>
  <si>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</si>
  <si>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</si>
  <si>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</si>
  <si>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</si>
  <si>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</si>
  <si>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</si>
  <si>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</si>
  <si>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</si>
  <si>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</si>
  <si>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</si>
  <si>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</si>
  <si>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</si>
  <si>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</si>
  <si>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</si>
  <si>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</si>
  <si>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</si>
  <si>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</si>
  <si>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</si>
  <si>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</si>
  <si>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</si>
  <si>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</si>
  <si>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</si>
  <si>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</si>
  <si>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</si>
  <si>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</si>
  <si>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</si>
  <si>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</si>
  <si>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</si>
  <si>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</si>
  <si>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</si>
  <si>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</si>
  <si>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</si>
  <si>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</si>
  <si>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</si>
  <si>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</si>
  <si>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</si>
  <si>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</si>
  <si>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</si>
  <si>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</si>
  <si>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</si>
  <si>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</si>
  <si>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</si>
  <si>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</si>
  <si>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</si>
  <si>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</si>
  <si>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</si>
  <si>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</si>
  <si>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</si>
  <si>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</si>
  <si>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</si>
  <si>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</si>
  <si>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</si>
  <si>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</si>
  <si>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</si>
  <si>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</si>
  <si>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</si>
  <si>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</si>
  <si>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</si>
  <si>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</si>
  <si>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</si>
  <si>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</si>
  <si>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</si>
  <si>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</si>
  <si>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</si>
  <si>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</si>
  <si>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</si>
  <si>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</si>
  <si>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</si>
  <si>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</si>
  <si>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</si>
  <si>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</si>
  <si>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</si>
  <si>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</si>
  <si>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</si>
  <si>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</si>
  <si>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</si>
  <si>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</si>
  <si>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</si>
  <si>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</si>
  <si>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</si>
  <si>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</si>
  <si>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</si>
  <si>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</si>
  <si>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</si>
  <si>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</si>
  <si>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</si>
  <si>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</si>
  <si>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</si>
  <si>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</si>
  <si>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</si>
  <si>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</si>
  <si>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</si>
  <si>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</si>
  <si>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</si>
  <si>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</si>
  <si>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</si>
  <si>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</si>
  <si>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</si>
  <si>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</si>
  <si>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</si>
  <si>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</si>
  <si>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</si>
  <si>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</si>
  <si>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</si>
  <si>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</si>
  <si>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</si>
  <si>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</si>
  <si>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</si>
  <si>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</si>
  <si>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</si>
  <si>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</si>
  <si>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</si>
  <si>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</si>
  <si>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</si>
  <si>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</si>
  <si>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</si>
  <si>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</si>
  <si>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</si>
  <si>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</si>
  <si>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</si>
  <si>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</si>
  <si>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</si>
  <si>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</si>
  <si>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</si>
  <si>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</si>
  <si>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</si>
  <si>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</si>
  <si>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</si>
  <si>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</si>
  <si>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</si>
  <si>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</si>
  <si>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</si>
  <si>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</si>
  <si>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</si>
  <si>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</si>
  <si>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</si>
  <si>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</si>
  <si>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</si>
  <si>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</si>
  <si>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</si>
  <si>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</si>
  <si>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</si>
  <si>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</si>
  <si>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</si>
  <si>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</si>
  <si>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</si>
  <si>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</si>
  <si>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</si>
  <si>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</si>
  <si>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</si>
  <si>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</si>
  <si>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</si>
  <si>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</si>
  <si>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</si>
  <si>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</si>
  <si>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</si>
  <si>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</si>
  <si>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</si>
  <si>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</si>
  <si>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</si>
  <si>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</si>
  <si>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</si>
  <si>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</si>
  <si>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</si>
  <si>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</si>
  <si>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</si>
  <si>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</si>
  <si>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</si>
  <si>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</si>
  <si>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</si>
  <si>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</si>
  <si>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</si>
  <si>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</si>
  <si>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</si>
  <si>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</si>
  <si>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</si>
  <si>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</si>
  <si>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</si>
  <si>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</si>
  <si>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</si>
  <si>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</si>
  <si>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</si>
  <si>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</si>
  <si>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</si>
  <si>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</si>
  <si>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</si>
  <si>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</si>
  <si>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</si>
  <si>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</si>
  <si>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</si>
  <si>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</si>
  <si>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</si>
  <si>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</si>
  <si>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</si>
  <si>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</si>
  <si>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</si>
  <si>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</si>
  <si>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</si>
  <si>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</si>
  <si>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</si>
  <si>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</si>
  <si>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</si>
  <si>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</si>
  <si>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</si>
  <si>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</si>
  <si>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</si>
  <si>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</si>
  <si>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</si>
  <si>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</si>
  <si>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</si>
  <si>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</si>
  <si>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</si>
  <si>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</si>
  <si>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</si>
  <si>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</si>
  <si>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</si>
  <si>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</si>
  <si>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</si>
  <si>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</si>
  <si>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</si>
  <si>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</si>
  <si>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</si>
  <si>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</si>
  <si>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</si>
  <si>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</si>
  <si>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</si>
  <si>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</si>
  <si>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</si>
  <si>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</si>
  <si>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</si>
  <si>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</si>
  <si>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</si>
  <si>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</si>
  <si>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</si>
  <si>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</si>
  <si>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</si>
  <si>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</si>
  <si>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</si>
  <si>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</si>
  <si>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</si>
  <si>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</si>
  <si>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</si>
  <si>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</si>
  <si>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</si>
  <si>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</si>
  <si>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</si>
  <si>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</si>
  <si>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</si>
  <si>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</si>
  <si>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</si>
  <si>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</si>
  <si>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</si>
  <si>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</si>
  <si>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</si>
  <si>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</si>
  <si>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</si>
  <si>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</si>
  <si>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</si>
  <si>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</si>
  <si>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</si>
  <si>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</si>
  <si>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</si>
  <si>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</si>
  <si>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</si>
  <si>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</si>
  <si>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</si>
  <si>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</si>
  <si>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</si>
  <si>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</si>
  <si>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</si>
  <si>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</si>
  <si>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</si>
  <si>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</si>
  <si>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</si>
  <si>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</si>
  <si>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</si>
  <si>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</si>
  <si>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</si>
  <si>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</si>
  <si>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</si>
  <si>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</si>
  <si>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</si>
  <si>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</si>
  <si>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</si>
  <si>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</si>
  <si>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</si>
  <si>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</si>
  <si>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</si>
  <si>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</si>
  <si>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</si>
  <si>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</si>
  <si>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</si>
  <si>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</si>
  <si>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</si>
  <si>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</si>
  <si>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</si>
  <si>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</si>
  <si>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</si>
  <si>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</si>
  <si>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</si>
  <si>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</si>
  <si>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</si>
  <si>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</si>
  <si>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</si>
  <si>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</si>
  <si>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</si>
  <si>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</si>
  <si>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</si>
  <si>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</si>
  <si>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</si>
  <si>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</si>
  <si>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</si>
  <si>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</si>
  <si>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</si>
  <si>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</si>
  <si>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</si>
  <si>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</si>
  <si>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</si>
  <si>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</si>
  <si>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</si>
  <si>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</si>
  <si>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</si>
  <si>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</si>
  <si>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</si>
  <si>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</si>
  <si>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</si>
  <si>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</si>
  <si>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</si>
  <si>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</si>
  <si>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</si>
  <si>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</si>
  <si>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</si>
  <si>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</si>
  <si>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</si>
  <si>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</si>
  <si>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</si>
  <si>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</si>
  <si>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</si>
  <si>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</si>
  <si>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</si>
  <si>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</si>
  <si>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</si>
  <si>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</si>
  <si>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</si>
  <si>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</si>
  <si>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</si>
  <si>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</si>
  <si>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</si>
  <si>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</si>
  <si>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</si>
  <si>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</si>
  <si>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</si>
  <si>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</si>
  <si>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</si>
  <si>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</si>
  <si>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</si>
  <si>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</si>
  <si>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</si>
  <si>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</si>
  <si>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</si>
  <si>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</si>
  <si>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</si>
  <si>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</si>
  <si>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</si>
  <si>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</si>
  <si>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</si>
  <si>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</si>
  <si>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</si>
  <si>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</si>
  <si>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</si>
  <si>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</si>
  <si>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</si>
  <si>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</si>
  <si>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</si>
  <si>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</si>
  <si>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</si>
  <si>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</si>
  <si>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</si>
  <si>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</si>
  <si>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</si>
  <si>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</si>
  <si>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</si>
  <si>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</si>
  <si>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</si>
  <si>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</si>
  <si>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</si>
  <si>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</si>
  <si>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</si>
  <si>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</si>
  <si>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</si>
  <si>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</si>
  <si>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</si>
  <si>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</si>
  <si>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</si>
  <si>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</si>
  <si>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</si>
  <si>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</si>
  <si>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</si>
  <si>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</si>
  <si>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</si>
  <si>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</si>
  <si>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</si>
  <si>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</si>
  <si>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</si>
  <si>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</si>
  <si>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</si>
  <si>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</si>
  <si>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</si>
  <si>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</si>
  <si>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</si>
  <si>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</si>
  <si>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</si>
  <si>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</si>
  <si>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</si>
  <si>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</si>
  <si>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</si>
  <si>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</si>
  <si>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</si>
  <si>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</si>
  <si>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</si>
  <si>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</si>
  <si>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</si>
  <si>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</si>
  <si>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</si>
  <si>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</si>
  <si>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</si>
  <si>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</si>
  <si>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</si>
  <si>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</si>
  <si>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</si>
  <si>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</si>
  <si>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</si>
  <si>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</si>
  <si>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</si>
  <si>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</si>
  <si>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</si>
  <si>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</si>
  <si>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</si>
  <si>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</si>
  <si>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</si>
  <si>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</si>
  <si>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</si>
  <si>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</si>
  <si>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</si>
  <si>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</si>
  <si>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</si>
  <si>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</si>
  <si>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</si>
  <si>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</si>
  <si>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</si>
  <si>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</si>
  <si>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</si>
  <si>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</si>
  <si>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</si>
  <si>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</si>
  <si>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</si>
  <si>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</si>
  <si>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</si>
  <si>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</si>
  <si>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</si>
  <si>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</si>
  <si>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</si>
  <si>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</si>
  <si>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</si>
  <si>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</si>
  <si>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</si>
  <si>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</si>
  <si>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</si>
  <si>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</si>
  <si>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</si>
  <si>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</si>
  <si>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</si>
  <si>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</si>
  <si>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</si>
  <si>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</si>
  <si>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</si>
  <si>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</si>
  <si>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</si>
  <si>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</si>
  <si>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</si>
  <si>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</si>
  <si>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</si>
  <si>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</si>
  <si>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</si>
  <si>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</si>
  <si>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</si>
  <si>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</si>
  <si>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</si>
  <si>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</si>
  <si>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</si>
  <si>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</si>
  <si>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</si>
  <si>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</si>
  <si>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</si>
  <si>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</si>
  <si>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</si>
  <si>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</si>
  <si>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</si>
  <si>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</si>
  <si>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</si>
  <si>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</si>
  <si>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</si>
  <si>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</si>
  <si>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</si>
  <si>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</si>
  <si>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</si>
  <si>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</si>
  <si>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</si>
  <si>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</si>
  <si>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</si>
  <si>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</si>
  <si>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</si>
  <si>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</si>
  <si>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</si>
  <si>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</si>
  <si>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</si>
  <si>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</si>
  <si>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</si>
  <si>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</si>
  <si>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</si>
  <si>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</si>
  <si>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</si>
  <si>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</si>
  <si>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</si>
  <si>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</si>
  <si>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</si>
  <si>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</si>
  <si>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</si>
  <si>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</si>
  <si>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</si>
  <si>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</si>
  <si>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</si>
  <si>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</si>
  <si>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</si>
  <si>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</si>
  <si>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</si>
  <si>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</si>
  <si>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</si>
  <si>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</si>
  <si>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</si>
  <si>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</si>
  <si>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</si>
  <si>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</si>
  <si>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</si>
  <si>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</si>
  <si>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</si>
  <si>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</si>
  <si>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</si>
  <si>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</si>
  <si>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</si>
  <si>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</si>
  <si>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</si>
  <si>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</si>
  <si>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</si>
  <si>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</si>
  <si>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</si>
  <si>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</si>
  <si>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</si>
  <si>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</si>
  <si>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</si>
  <si>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</si>
  <si>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</si>
  <si>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</si>
  <si>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</si>
  <si>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</si>
  <si>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</si>
  <si>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</si>
  <si>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</si>
  <si>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</si>
  <si>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</si>
  <si>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</si>
  <si>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</si>
  <si>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</si>
  <si>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</si>
  <si>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</si>
  <si>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</si>
  <si>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</si>
  <si>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</si>
  <si>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</si>
  <si>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</si>
  <si>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</si>
  <si>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</si>
  <si>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</si>
  <si>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</si>
  <si>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</si>
  <si>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</si>
  <si>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</si>
  <si>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</si>
  <si>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</si>
  <si>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</si>
  <si>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</si>
  <si>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</si>
  <si>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</si>
  <si>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</si>
  <si>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</si>
  <si>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</si>
  <si>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</si>
  <si>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</si>
  <si>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</si>
  <si>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</si>
  <si>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</si>
  <si>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</si>
  <si>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</si>
  <si>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</si>
  <si>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</si>
  <si>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</si>
  <si>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</si>
  <si>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</si>
  <si>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</si>
  <si>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</si>
  <si>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</si>
  <si>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</si>
  <si>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</si>
  <si>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</si>
  <si>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</si>
  <si>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</si>
  <si>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</si>
  <si>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</si>
  <si>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</si>
  <si>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</si>
  <si>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</si>
  <si>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</si>
  <si>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</si>
  <si>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</si>
  <si>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</si>
  <si>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</si>
  <si>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</si>
  <si>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</si>
  <si>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</si>
  <si>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</si>
  <si>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</si>
  <si>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</si>
  <si>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</si>
  <si>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</si>
  <si>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</si>
  <si>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</si>
  <si>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</si>
  <si>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</si>
  <si>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</si>
  <si>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</si>
  <si>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</si>
  <si>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</si>
  <si>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</si>
  <si>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</si>
  <si>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</si>
  <si>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</si>
  <si>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</si>
  <si>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</si>
  <si>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</si>
  <si>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</si>
  <si>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</si>
  <si>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</si>
  <si>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</si>
  <si>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</si>
  <si>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</si>
  <si>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</si>
  <si>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</si>
  <si>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</si>
  <si>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</si>
  <si>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</si>
  <si>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</si>
  <si>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</si>
  <si>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</si>
  <si>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</si>
  <si>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</si>
  <si>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</si>
  <si>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</si>
  <si>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</si>
  <si>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</si>
  <si>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</si>
  <si>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</si>
  <si>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</si>
  <si>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</si>
  <si>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</si>
  <si>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</si>
  <si>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</si>
  <si>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</si>
  <si>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</si>
  <si>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</si>
  <si>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</si>
  <si>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</si>
  <si>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</si>
  <si>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</si>
  <si>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</si>
  <si>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</si>
  <si>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</si>
  <si>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</si>
  <si>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</si>
  <si>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</si>
  <si>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</si>
  <si>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</si>
  <si>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</si>
  <si>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</si>
  <si>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</si>
  <si>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</si>
  <si>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</si>
  <si>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</si>
  <si>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</si>
  <si>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</si>
  <si>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</si>
  <si>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</si>
  <si>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</si>
  <si>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</si>
  <si>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</si>
  <si>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</si>
  <si>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</si>
  <si>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</si>
  <si>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</si>
  <si>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</si>
  <si>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</si>
  <si>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</si>
  <si>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</si>
  <si>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</si>
  <si>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</si>
  <si>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</si>
  <si>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</si>
  <si>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</si>
  <si>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</si>
  <si>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</si>
  <si>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</si>
  <si>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</si>
  <si>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</si>
  <si>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</si>
  <si>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</si>
  <si>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</si>
  <si>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</si>
  <si>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</si>
  <si>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</si>
  <si>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</si>
  <si>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</si>
  <si>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</si>
  <si>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</si>
  <si>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</si>
  <si>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</si>
  <si>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</si>
  <si>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</si>
  <si>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</si>
  <si>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</si>
  <si>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</si>
  <si>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</si>
  <si>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</si>
  <si>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</si>
  <si>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</si>
  <si>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</si>
  <si>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</si>
  <si>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</si>
  <si>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</si>
  <si>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</si>
  <si>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</si>
  <si>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</si>
  <si>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</si>
  <si>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</si>
  <si>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</si>
  <si>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</si>
  <si>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</si>
  <si>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</si>
  <si>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</si>
  <si>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</si>
  <si>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</si>
  <si>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</si>
  <si>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</si>
  <si>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</si>
  <si>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</si>
  <si>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</si>
  <si>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</si>
  <si>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</si>
  <si>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</si>
  <si>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</si>
  <si>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</si>
  <si>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</si>
  <si>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</si>
  <si>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</si>
  <si>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</si>
  <si>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</si>
  <si>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</si>
  <si>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</si>
  <si>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</si>
  <si>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</si>
  <si>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</si>
  <si>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</si>
  <si>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</si>
  <si>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</si>
  <si>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</si>
  <si>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</si>
  <si>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</si>
  <si>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</si>
  <si>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</si>
  <si>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</si>
  <si>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</si>
  <si>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</si>
  <si>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</si>
  <si>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</si>
  <si>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</si>
  <si>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</si>
  <si>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</si>
  <si>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</si>
  <si>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</si>
  <si>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</si>
  <si>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</si>
  <si>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</si>
  <si>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</si>
  <si>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</si>
  <si>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</si>
  <si>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</si>
  <si>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</si>
  <si>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</si>
  <si>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</si>
  <si>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</si>
  <si>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</si>
  <si>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</si>
  <si>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</si>
  <si>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</si>
  <si>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</si>
  <si>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</si>
  <si>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</si>
  <si>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</si>
  <si>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</si>
  <si>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</si>
  <si>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</si>
  <si>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</si>
  <si>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</si>
  <si>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</si>
  <si>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</si>
  <si>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</si>
  <si>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</si>
  <si>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</si>
  <si>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</si>
  <si>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</si>
  <si>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</si>
  <si>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</si>
  <si>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</si>
  <si>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</si>
  <si>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</si>
  <si>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</si>
  <si>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</si>
  <si>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</si>
  <si>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</si>
  <si>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</si>
  <si>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</si>
  <si>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</si>
  <si>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</si>
  <si>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</si>
  <si>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</si>
  <si>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</si>
  <si>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</si>
  <si>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</si>
  <si>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</si>
  <si>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</si>
  <si>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</si>
  <si>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</si>
  <si>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</si>
  <si>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</si>
  <si>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</si>
  <si>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</si>
  <si>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</si>
  <si>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</si>
  <si>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</si>
  <si>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</si>
  <si>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</si>
  <si>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</si>
  <si>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</si>
  <si>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</si>
  <si>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</si>
  <si>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</si>
  <si>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</si>
  <si>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</si>
  <si>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</si>
  <si>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</si>
  <si>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</si>
  <si>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</si>
  <si>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</si>
  <si>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</si>
  <si>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</si>
  <si>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</si>
  <si>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</si>
  <si>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</si>
  <si>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</si>
  <si>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</si>
  <si>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</si>
  <si>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</si>
  <si>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</si>
  <si>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</si>
  <si>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</si>
  <si>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</si>
  <si>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</si>
  <si>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</si>
  <si>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</si>
  <si>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</si>
  <si>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</si>
  <si>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</si>
  <si>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</si>
  <si>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</si>
  <si>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</si>
  <si>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</si>
  <si>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</si>
  <si>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</si>
  <si>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</si>
  <si>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</si>
  <si>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</si>
  <si>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</si>
  <si>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</si>
  <si>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</si>
  <si>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</si>
  <si>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</si>
  <si>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</si>
  <si>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</si>
  <si>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</si>
  <si>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</si>
  <si>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</si>
  <si>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</si>
  <si>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</si>
  <si>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</si>
  <si>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</si>
  <si>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</si>
  <si>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</si>
  <si>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</si>
  <si>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</si>
  <si>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</si>
  <si>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</si>
  <si>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</si>
  <si>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</si>
  <si>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</si>
  <si>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</si>
  <si>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</si>
  <si>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</si>
  <si>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</si>
  <si>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</si>
  <si>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</si>
  <si>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</si>
  <si>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</si>
  <si>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</si>
  <si>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</si>
  <si>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</si>
  <si>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</si>
  <si>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</si>
  <si>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</si>
  <si>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</si>
  <si>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</si>
  <si>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</si>
  <si>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</si>
  <si>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</si>
  <si>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</si>
  <si>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</si>
  <si>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</si>
  <si>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</si>
  <si>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</si>
  <si>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</si>
  <si>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</si>
  <si>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</si>
  <si>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</si>
  <si>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</si>
  <si>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</si>
  <si>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</si>
  <si>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</si>
  <si>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</si>
  <si>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</si>
  <si>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</si>
  <si>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</si>
  <si>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</si>
  <si>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</si>
  <si>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</si>
  <si>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</si>
  <si>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</si>
  <si>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</si>
  <si>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</si>
  <si>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</si>
  <si>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</si>
  <si>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</si>
  <si>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</si>
  <si>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</si>
  <si>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</si>
  <si>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</si>
  <si>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</si>
  <si>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</si>
  <si>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</si>
  <si>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</si>
  <si>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</si>
  <si>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</si>
  <si>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</si>
  <si>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</si>
  <si>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</si>
  <si>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</si>
  <si>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</si>
  <si>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</si>
  <si>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</si>
  <si>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</si>
  <si>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</si>
  <si>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</si>
  <si>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</si>
  <si>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</si>
  <si>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</si>
  <si>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</si>
  <si>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</si>
  <si>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</si>
  <si>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</si>
  <si>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</si>
  <si>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</si>
  <si>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</si>
  <si>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</si>
  <si>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</si>
  <si>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</si>
  <si>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</si>
  <si>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</si>
  <si>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</si>
  <si>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</si>
  <si>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</si>
  <si>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</si>
  <si>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</si>
  <si>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</si>
  <si>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</si>
  <si>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</si>
  <si>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</si>
  <si>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</si>
  <si>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</si>
  <si>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</si>
  <si>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</si>
  <si>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</si>
  <si>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</si>
  <si>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</si>
  <si>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</si>
  <si>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</si>
  <si>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</si>
  <si>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</si>
  <si>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</si>
  <si>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</si>
  <si>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</si>
  <si>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</si>
  <si>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</si>
  <si>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</si>
  <si>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</si>
  <si>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</si>
  <si>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</si>
  <si>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</si>
  <si>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</si>
  <si>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</si>
  <si>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</si>
  <si>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</si>
  <si>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</si>
  <si>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</si>
  <si>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</si>
  <si>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</si>
  <si>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</si>
  <si>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</si>
  <si>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</si>
  <si>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</si>
  <si>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</si>
  <si>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</si>
  <si>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</si>
  <si>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</si>
  <si>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</si>
  <si>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</si>
  <si>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</si>
  <si>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</si>
  <si>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</si>
  <si>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</si>
  <si>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</si>
  <si>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</si>
  <si>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</si>
  <si>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</si>
  <si>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</si>
  <si>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</si>
  <si>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</si>
  <si>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</si>
  <si>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</si>
  <si>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</si>
  <si>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</si>
  <si>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</si>
  <si>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</si>
  <si>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</si>
  <si>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</si>
  <si>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</si>
  <si>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</si>
  <si>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</si>
  <si>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</si>
  <si>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</si>
  <si>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</si>
  <si>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</si>
  <si>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</si>
  <si>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</si>
  <si>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</si>
  <si>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</si>
  <si>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</si>
  <si>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</si>
  <si>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</si>
  <si>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</si>
  <si>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</si>
  <si>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</si>
  <si>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</si>
  <si>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</si>
  <si>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</si>
  <si>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</si>
  <si>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</si>
  <si>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</si>
  <si>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</si>
  <si>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</si>
  <si>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</si>
  <si>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</si>
  <si>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</si>
  <si>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</si>
  <si>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</si>
  <si>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</si>
  <si>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</si>
  <si>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</si>
  <si>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</si>
  <si>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</si>
  <si>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</si>
  <si>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</si>
  <si>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</si>
  <si>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</si>
  <si>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</si>
  <si>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</si>
  <si>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</si>
  <si>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</si>
  <si>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</si>
  <si>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</si>
  <si>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</si>
  <si>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</si>
  <si>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</si>
  <si>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</si>
  <si>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</si>
  <si>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</si>
  <si>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</si>
  <si>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</si>
  <si>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</si>
  <si>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</si>
  <si>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</si>
  <si>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</si>
  <si>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</si>
  <si>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</si>
  <si>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</si>
  <si>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</si>
  <si>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</si>
  <si>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</si>
  <si>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</si>
  <si>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</si>
  <si>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</si>
  <si>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</si>
  <si>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</si>
  <si>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</si>
  <si>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</si>
  <si>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</si>
  <si>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</si>
  <si>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</si>
  <si>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</si>
  <si>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</si>
  <si>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</si>
  <si>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</si>
  <si>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</si>
  <si>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</si>
  <si>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</si>
  <si>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</si>
  <si>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</si>
  <si>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</si>
  <si>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</si>
  <si>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</si>
  <si>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</si>
  <si>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</si>
  <si>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</si>
  <si>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</si>
  <si>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</si>
  <si>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</si>
  <si>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</si>
  <si>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</si>
  <si>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</si>
  <si>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</si>
  <si>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</si>
  <si>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</si>
  <si>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</si>
  <si>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</si>
  <si>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</si>
  <si>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</si>
  <si>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</si>
  <si>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</si>
  <si>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</si>
  <si>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</si>
  <si>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</si>
  <si>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</si>
  <si>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</si>
  <si>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</si>
  <si>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</si>
  <si>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</si>
  <si>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</si>
  <si>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</si>
  <si>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</si>
  <si>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</si>
  <si>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</si>
  <si>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</si>
  <si>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</si>
  <si>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</si>
  <si>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</si>
  <si>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</si>
  <si>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</si>
  <si>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</si>
  <si>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</si>
  <si>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</si>
  <si>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</si>
  <si>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</si>
  <si>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</si>
  <si>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</si>
  <si>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</si>
  <si>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</si>
  <si>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</si>
  <si>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</si>
  <si>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</si>
  <si>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</si>
  <si>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</si>
  <si>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</si>
  <si>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</si>
  <si>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</si>
  <si>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</si>
  <si>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</si>
  <si>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</si>
  <si>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</si>
  <si>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</si>
  <si>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</si>
  <si>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</si>
  <si>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</si>
  <si>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</si>
  <si>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</si>
  <si>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</si>
  <si>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</si>
  <si>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</si>
  <si>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</si>
  <si>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</si>
  <si>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</si>
  <si>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</si>
  <si>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</si>
  <si>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</si>
  <si>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</si>
  <si>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</si>
  <si>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</si>
  <si>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</si>
  <si>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</si>
  <si>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</si>
  <si>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</si>
  <si>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</si>
  <si>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</si>
  <si>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</si>
  <si>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</si>
  <si>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</si>
  <si>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</si>
  <si>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</si>
  <si>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</si>
  <si>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</si>
  <si>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</si>
  <si>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</si>
  <si>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</si>
  <si>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</si>
  <si>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</si>
  <si>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</si>
  <si>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</si>
  <si>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</si>
  <si>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</si>
  <si>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</si>
  <si>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</si>
  <si>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</si>
  <si>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</si>
  <si>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</si>
  <si>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</si>
  <si>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</si>
  <si>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</si>
  <si>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</si>
  <si>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</si>
  <si>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</si>
  <si>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</si>
  <si>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</si>
  <si>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</si>
  <si>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</si>
  <si>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</si>
  <si>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</si>
  <si>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</si>
  <si>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</si>
  <si>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</si>
  <si>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</si>
  <si>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</si>
  <si>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</si>
  <si>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</si>
  <si>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</si>
  <si>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</si>
  <si>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</si>
  <si>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</si>
  <si>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</si>
  <si>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</si>
  <si>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</si>
  <si>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</si>
  <si>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</si>
  <si>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</si>
  <si>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</si>
  <si>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</si>
  <si>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</si>
  <si>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</si>
  <si>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</si>
  <si>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</si>
  <si>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</si>
  <si>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</si>
  <si>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</si>
  <si>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</si>
  <si>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</si>
  <si>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</si>
  <si>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</si>
  <si>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</si>
  <si>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</si>
  <si>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</si>
  <si>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</si>
  <si>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</si>
  <si>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</si>
  <si>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</si>
  <si>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</si>
  <si>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</si>
  <si>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</si>
  <si>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</si>
  <si>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</si>
  <si>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</si>
  <si>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</si>
  <si>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</si>
  <si>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</si>
  <si>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</si>
  <si>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</si>
  <si>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</si>
  <si>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</si>
  <si>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</si>
  <si>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</si>
  <si>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</si>
  <si>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</si>
  <si>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</si>
  <si>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</si>
  <si>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</si>
  <si>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</si>
  <si>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</si>
  <si>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</si>
  <si>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</si>
  <si>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</si>
  <si>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</si>
  <si>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</si>
  <si>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</si>
  <si>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</si>
  <si>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</si>
  <si>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</si>
  <si>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</si>
  <si>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</si>
  <si>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</si>
  <si>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</si>
  <si>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</si>
  <si>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</si>
  <si>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</si>
  <si>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</si>
  <si>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</si>
  <si>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</si>
  <si>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</si>
  <si>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</si>
  <si>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</si>
  <si>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</si>
  <si>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</si>
  <si>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</si>
  <si>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</si>
  <si>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</si>
  <si>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</si>
  <si>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</si>
  <si>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</si>
  <si>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</si>
  <si>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</si>
  <si>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</si>
  <si>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</si>
  <si>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</si>
  <si>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</si>
  <si>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</si>
  <si>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</si>
  <si>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</si>
  <si>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</si>
  <si>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</si>
  <si>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</si>
  <si>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</si>
  <si>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</si>
  <si>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</si>
  <si>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</si>
  <si>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</si>
  <si>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</si>
  <si>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</si>
  <si>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</si>
  <si>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</si>
  <si>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</si>
  <si>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</si>
  <si>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</si>
  <si>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</si>
  <si>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</si>
  <si>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</si>
  <si>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</si>
  <si>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</si>
  <si>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</si>
  <si>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</si>
  <si>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</si>
  <si>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</si>
  <si>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</si>
  <si>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</si>
  <si>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</si>
  <si>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</si>
  <si>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</si>
  <si>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</si>
  <si>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</si>
  <si>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</si>
  <si>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</si>
  <si>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</si>
  <si>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</si>
  <si>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</si>
  <si>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</si>
  <si>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</si>
  <si>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</si>
  <si>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</si>
  <si>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</si>
  <si>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</si>
  <si>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</si>
  <si>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</si>
  <si>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</si>
  <si>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</si>
  <si>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</si>
  <si>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</si>
  <si>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</si>
  <si>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</si>
  <si>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</si>
  <si>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</si>
  <si>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</si>
  <si>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</si>
  <si>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</si>
  <si>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</si>
  <si>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</si>
  <si>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</si>
  <si>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</si>
  <si>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</si>
  <si>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</si>
  <si>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</si>
  <si>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</si>
  <si>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</si>
  <si>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</si>
  <si>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</si>
  <si>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</si>
  <si>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</si>
  <si>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</si>
  <si>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</si>
  <si>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</si>
  <si>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</si>
  <si>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</si>
  <si>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</si>
  <si>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</si>
  <si>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</si>
  <si>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</si>
  <si>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</si>
  <si>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</si>
  <si>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</si>
  <si>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</si>
  <si>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</si>
  <si>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</si>
  <si>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</si>
  <si>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</si>
  <si>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</si>
  <si>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</si>
  <si>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</si>
  <si>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</si>
  <si>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</si>
  <si>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</si>
  <si>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</si>
  <si>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</si>
  <si>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</si>
  <si>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</si>
  <si>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</si>
  <si>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</si>
  <si>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</si>
  <si>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</si>
  <si>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</si>
  <si>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</si>
  <si>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</si>
  <si>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</si>
  <si>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</si>
  <si>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</si>
  <si>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</si>
  <si>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</si>
  <si>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</si>
  <si>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</si>
  <si>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</si>
  <si>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</si>
  <si>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</si>
  <si>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</si>
  <si>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</si>
  <si>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</si>
  <si>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</si>
  <si>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</si>
  <si>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</si>
  <si>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</si>
  <si>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</si>
  <si>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</si>
  <si>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</si>
  <si>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</si>
  <si>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</si>
  <si>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</si>
  <si>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</si>
  <si>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</si>
  <si>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</si>
  <si>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</si>
  <si>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</si>
  <si>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</si>
  <si>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</si>
  <si>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</si>
  <si>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</si>
  <si>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</si>
  <si>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</si>
  <si>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</si>
  <si>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</si>
  <si>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</si>
  <si>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</si>
  <si>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</si>
  <si>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</si>
  <si>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</si>
  <si>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</si>
  <si>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</si>
  <si>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</si>
  <si>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</si>
  <si>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</si>
  <si>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</si>
  <si>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</si>
  <si>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</si>
  <si>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</si>
  <si>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</si>
  <si>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</si>
  <si>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</si>
  <si>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</si>
  <si>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</si>
  <si>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</si>
  <si>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</si>
  <si>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</si>
  <si>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</si>
  <si>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</si>
  <si>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</si>
  <si>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</si>
  <si>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</si>
  <si>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</si>
  <si>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</si>
  <si>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</si>
  <si>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</si>
  <si>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</si>
  <si>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</si>
  <si>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</si>
  <si>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</si>
  <si>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</si>
  <si>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</si>
  <si>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</si>
  <si>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</si>
  <si>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</si>
  <si>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</si>
  <si>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</si>
  <si>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</si>
  <si>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</si>
  <si>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</si>
  <si>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</si>
  <si>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</si>
  <si>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</si>
  <si>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</si>
  <si>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</si>
  <si>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</si>
  <si>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</si>
  <si>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</si>
  <si>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</si>
  <si>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</si>
  <si>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</si>
  <si>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</si>
  <si>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</si>
  <si>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</si>
  <si>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</si>
  <si>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</si>
  <si>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</si>
  <si>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</si>
  <si>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</si>
  <si>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</si>
  <si>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</si>
  <si>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</si>
  <si>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</si>
  <si>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</si>
  <si>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</si>
  <si>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</si>
  <si>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</si>
  <si>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</si>
  <si>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</si>
  <si>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</si>
  <si>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</si>
  <si>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</si>
  <si>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</si>
  <si>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</si>
  <si>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</si>
  <si>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</si>
  <si>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</si>
  <si>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</si>
  <si>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</si>
  <si>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</si>
  <si>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</si>
  <si>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</si>
  <si>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</si>
  <si>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</si>
  <si>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</si>
  <si>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</si>
  <si>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</si>
  <si>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</si>
  <si>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</si>
  <si>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</si>
  <si>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</si>
  <si>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</si>
  <si>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</si>
  <si>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</si>
  <si>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</si>
  <si>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</si>
  <si>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</si>
  <si>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</si>
  <si>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</si>
  <si>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</si>
  <si>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</si>
  <si>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</si>
  <si>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</si>
  <si>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</si>
  <si>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</si>
  <si>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</si>
  <si>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</si>
  <si>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</si>
  <si>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</si>
  <si>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</si>
  <si>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</si>
  <si>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</si>
  <si>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</si>
  <si>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</si>
  <si>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</si>
  <si>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</si>
  <si>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</si>
  <si>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</si>
  <si>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</si>
  <si>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</si>
  <si>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</si>
  <si>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</si>
  <si>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</si>
  <si>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</si>
  <si>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</si>
  <si>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</si>
  <si>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</si>
  <si>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</si>
  <si>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</si>
  <si>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</si>
  <si>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</si>
  <si>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</si>
  <si>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</si>
  <si>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</si>
  <si>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</si>
  <si>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</si>
  <si>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</si>
  <si>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</si>
  <si>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</si>
  <si>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</si>
  <si>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</si>
  <si>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</si>
  <si>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</si>
  <si>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</si>
  <si>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</si>
  <si>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</si>
  <si>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</si>
  <si>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</si>
  <si>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</si>
  <si>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</si>
  <si>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</si>
  <si>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</si>
  <si>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</si>
  <si>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</si>
  <si>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</si>
  <si>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</si>
  <si>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</si>
  <si>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</si>
  <si>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</si>
  <si>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</si>
  <si>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</si>
  <si>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</si>
  <si>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</si>
  <si>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</si>
  <si>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</si>
  <si>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</si>
  <si>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</si>
  <si>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</si>
  <si>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</si>
  <si>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</si>
  <si>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</si>
  <si>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</si>
  <si>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</si>
  <si>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</si>
  <si>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</si>
  <si>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</si>
  <si>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</si>
  <si>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</si>
  <si>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</si>
  <si>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</si>
  <si>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</si>
  <si>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</si>
  <si>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</si>
  <si>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</si>
  <si>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</si>
  <si>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</si>
  <si>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</si>
  <si>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</si>
  <si>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</si>
  <si>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</si>
  <si>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</si>
  <si>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</si>
  <si>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</si>
  <si>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</si>
  <si>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</si>
  <si>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</si>
  <si>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</si>
  <si>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</si>
  <si>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</si>
  <si>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</si>
  <si>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</si>
  <si>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</si>
  <si>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</si>
  <si>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</si>
  <si>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</si>
  <si>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</si>
  <si>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</si>
  <si>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</si>
  <si>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</si>
  <si>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</si>
  <si>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</si>
  <si>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</si>
  <si>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</si>
  <si>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</si>
  <si>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</si>
  <si>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</si>
  <si>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</si>
  <si>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</si>
  <si>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</si>
  <si>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</si>
  <si>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</si>
  <si>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</si>
  <si>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</si>
  <si>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</si>
  <si>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</si>
  <si>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</si>
  <si>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</si>
  <si>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</si>
  <si>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</si>
  <si>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</si>
  <si>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</si>
  <si>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</si>
  <si>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</si>
  <si>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</si>
  <si>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</si>
  <si>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</si>
  <si>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</si>
  <si>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</si>
  <si>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</si>
  <si>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</si>
  <si>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</si>
  <si>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</si>
  <si>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</si>
  <si>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</si>
  <si>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</si>
  <si>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</si>
  <si>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</si>
  <si>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</si>
  <si>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</si>
  <si>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</si>
  <si>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</si>
  <si>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</si>
  <si>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</si>
  <si>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</si>
  <si>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</si>
  <si>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</si>
  <si>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</si>
  <si>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</si>
  <si>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</si>
  <si>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</si>
  <si>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</si>
  <si>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</si>
  <si>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</si>
  <si>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</si>
  <si>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</si>
  <si>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</si>
  <si>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</si>
  <si>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</si>
  <si>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</si>
  <si>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</si>
  <si>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</si>
  <si>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</si>
  <si>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</si>
  <si>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</si>
  <si>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</si>
  <si>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</si>
  <si>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</si>
  <si>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</si>
  <si>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</si>
  <si>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</si>
  <si>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</si>
  <si>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</si>
  <si>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</si>
  <si>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</si>
  <si>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</si>
  <si>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</si>
  <si>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</si>
  <si>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</si>
  <si>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</si>
  <si>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</si>
  <si>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</si>
  <si>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</si>
  <si>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</si>
  <si>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</si>
  <si>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</si>
  <si>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</si>
  <si>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</si>
  <si>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</si>
  <si>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</si>
  <si>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</si>
  <si>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</si>
  <si>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</si>
  <si>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</si>
  <si>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</si>
  <si>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</si>
  <si>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</si>
  <si>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</si>
  <si>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</si>
  <si>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</si>
  <si>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</si>
  <si>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</si>
  <si>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</si>
  <si>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</si>
  <si>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</si>
  <si>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</si>
  <si>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</si>
  <si>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</si>
  <si>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</si>
  <si>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</si>
  <si>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</si>
  <si>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</si>
  <si>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</si>
  <si>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</si>
  <si>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</si>
  <si>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</si>
  <si>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</si>
  <si>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</si>
  <si>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</si>
  <si>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</si>
  <si>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</si>
  <si>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</si>
  <si>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</si>
  <si>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</si>
  <si>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</si>
  <si>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</si>
  <si>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</si>
  <si>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</si>
  <si>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</si>
  <si>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</si>
  <si>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</si>
  <si>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</si>
  <si>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</si>
  <si>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</si>
  <si>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</si>
  <si>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</si>
  <si>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</si>
  <si>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</si>
  <si>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</si>
  <si>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</si>
  <si>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</si>
  <si>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</si>
  <si>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</si>
  <si>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</si>
  <si>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</si>
  <si>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</si>
  <si>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</si>
  <si>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</si>
  <si>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</si>
  <si>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</si>
  <si>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</si>
  <si>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</si>
  <si>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</si>
  <si>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</si>
  <si>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</si>
  <si>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</si>
  <si>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</si>
  <si>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</si>
  <si>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</si>
  <si>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</si>
  <si>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</si>
  <si>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</si>
  <si>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</si>
  <si>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</si>
  <si>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</si>
  <si>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</si>
  <si>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</si>
  <si>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</si>
  <si>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</si>
  <si>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</si>
  <si>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</si>
  <si>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</si>
  <si>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</si>
  <si>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</si>
  <si>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</si>
  <si>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</si>
  <si>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</si>
  <si>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</si>
  <si>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</si>
  <si>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</si>
  <si>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</si>
  <si>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</si>
  <si>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</si>
  <si>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</si>
  <si>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</si>
  <si>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</si>
  <si>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</si>
  <si>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</si>
  <si>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</si>
  <si>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</si>
  <si>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</si>
  <si>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</si>
  <si>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</si>
  <si>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</si>
  <si>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</si>
  <si>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</si>
  <si>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</si>
  <si>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</si>
  <si>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</si>
  <si>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</si>
  <si>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</si>
  <si>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</si>
  <si>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</si>
  <si>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</si>
  <si>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</si>
  <si>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</si>
  <si>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</si>
  <si>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</si>
  <si>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</si>
  <si>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</si>
  <si>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</si>
  <si>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</si>
  <si>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</si>
  <si>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</si>
  <si>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</si>
  <si>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</si>
  <si>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</si>
  <si>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</si>
  <si>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</si>
  <si>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</si>
  <si>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</si>
  <si>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</si>
  <si>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</si>
  <si>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</si>
  <si>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</si>
  <si>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</si>
  <si>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</si>
  <si>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</si>
  <si>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</si>
  <si>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</si>
  <si>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</si>
  <si>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</si>
  <si>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</si>
  <si>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</si>
  <si>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</si>
  <si>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</si>
  <si>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</si>
  <si>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</si>
  <si>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</si>
  <si>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</si>
  <si>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</si>
  <si>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</si>
  <si>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</si>
  <si>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</si>
  <si>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</si>
  <si>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</si>
  <si>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</si>
  <si>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</si>
  <si>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</si>
  <si>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</si>
  <si>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</si>
  <si>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</si>
  <si>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</si>
  <si>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</si>
  <si>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</si>
  <si>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</si>
  <si>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</si>
  <si>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</si>
  <si>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</si>
  <si>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</si>
  <si>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</si>
  <si>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</si>
  <si>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</si>
  <si>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</si>
  <si>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</si>
  <si>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</si>
  <si>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</si>
  <si>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</si>
  <si>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</si>
  <si>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</si>
  <si>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</si>
  <si>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</si>
  <si>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</si>
  <si>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</si>
  <si>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</si>
  <si>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</si>
  <si>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</si>
  <si>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</si>
  <si>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</si>
  <si>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</si>
  <si>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</si>
  <si>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</si>
  <si>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</si>
  <si>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</si>
  <si>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</si>
  <si>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</si>
  <si>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</si>
  <si>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</si>
  <si>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</si>
  <si>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</si>
  <si>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</si>
  <si>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</si>
  <si>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</si>
  <si>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</si>
  <si>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</si>
  <si>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</si>
  <si>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</si>
  <si>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</si>
  <si>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</si>
  <si>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</si>
  <si>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</si>
  <si>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</si>
  <si>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</si>
  <si>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</si>
  <si>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</si>
  <si>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</si>
  <si>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</si>
  <si>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</si>
  <si>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</si>
  <si>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</si>
  <si>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</si>
  <si>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</si>
  <si>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</si>
  <si>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</si>
  <si>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</si>
  <si>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</si>
  <si>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</si>
  <si>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</si>
  <si>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</si>
  <si>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</si>
  <si>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</si>
  <si>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</si>
  <si>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</si>
  <si>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</si>
  <si>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</si>
  <si>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</si>
  <si>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</si>
  <si>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</si>
  <si>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</si>
  <si>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</si>
  <si>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</si>
  <si>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</si>
  <si>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</si>
  <si>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</si>
  <si>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</si>
  <si>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</si>
  <si>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</si>
  <si>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</si>
  <si>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</si>
  <si>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</si>
  <si>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</si>
  <si>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</si>
  <si>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</si>
  <si>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</si>
  <si>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</si>
  <si>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</si>
  <si>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</si>
  <si>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</si>
  <si>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</si>
  <si>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</si>
  <si>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</si>
  <si>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</si>
  <si>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</si>
  <si>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</si>
  <si>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</si>
  <si>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</si>
  <si>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</si>
  <si>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</si>
  <si>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</si>
  <si>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</si>
  <si>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</si>
  <si>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</si>
  <si>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</si>
  <si>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</si>
  <si>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</si>
  <si>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</si>
  <si>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</si>
  <si>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</si>
  <si>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</si>
  <si>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</si>
  <si>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</si>
  <si>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</si>
  <si>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</si>
  <si>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</si>
  <si>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</si>
  <si>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</si>
  <si>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</si>
  <si>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</si>
  <si>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</si>
  <si>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</si>
  <si>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</si>
  <si>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</si>
  <si>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</si>
  <si>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</si>
  <si>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</si>
  <si>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</si>
  <si>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</si>
  <si>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</si>
  <si>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</si>
  <si>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</si>
  <si>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</si>
  <si>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</si>
  <si>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</si>
  <si>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</si>
  <si>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</si>
  <si>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</si>
  <si>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</si>
  <si>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</si>
  <si>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</si>
  <si>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</si>
  <si>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</si>
  <si>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</si>
  <si>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</si>
  <si>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</si>
  <si>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</si>
  <si>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</si>
  <si>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</si>
  <si>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</si>
  <si>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</si>
  <si>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</si>
  <si>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</si>
  <si>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</si>
  <si>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</si>
  <si>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</si>
  <si>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</si>
  <si>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</si>
  <si>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</si>
  <si>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</si>
  <si>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</si>
  <si>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</si>
  <si>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</si>
  <si>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</si>
  <si>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</si>
  <si>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</si>
  <si>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</si>
  <si>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</si>
  <si>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</si>
  <si>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</si>
  <si>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</si>
  <si>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</si>
  <si>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</si>
  <si>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</si>
  <si>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</si>
  <si>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</si>
  <si>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</si>
  <si>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</si>
  <si>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</si>
  <si>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</si>
  <si>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</si>
  <si>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</si>
  <si>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</si>
  <si>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</si>
  <si>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</si>
  <si>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</si>
  <si>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</si>
  <si>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</si>
  <si>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</si>
  <si>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</si>
  <si>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</si>
  <si>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</si>
  <si>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</si>
  <si>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</si>
  <si>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</si>
  <si>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</si>
  <si>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</si>
  <si>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</si>
  <si>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</si>
  <si>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</si>
  <si>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</si>
  <si>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</si>
  <si>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</si>
  <si>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</si>
  <si>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</si>
  <si>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</si>
  <si>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</si>
  <si>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</si>
  <si>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</si>
  <si>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</si>
  <si>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</si>
  <si>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</si>
  <si>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</si>
  <si>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</si>
  <si>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</si>
  <si>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</si>
  <si>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</si>
  <si>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</si>
  <si>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</si>
  <si>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</si>
  <si>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</si>
  <si>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</si>
  <si>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</si>
  <si>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</si>
  <si>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</si>
  <si>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</si>
  <si>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</si>
  <si>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</si>
  <si>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</si>
  <si>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</si>
  <si>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</si>
  <si>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</si>
  <si>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</si>
  <si>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</si>
  <si>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</si>
  <si>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</si>
  <si>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</si>
  <si>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</si>
  <si>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</si>
  <si>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</si>
  <si>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</si>
  <si>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</si>
  <si>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</si>
  <si>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</si>
  <si>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</si>
  <si>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</si>
  <si>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</si>
  <si>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</si>
  <si>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</si>
  <si>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</si>
  <si>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</si>
  <si>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</si>
  <si>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</si>
  <si>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</si>
  <si>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</si>
  <si>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</si>
  <si>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</si>
  <si>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</si>
  <si>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</si>
  <si>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</si>
  <si>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</si>
  <si>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</si>
  <si>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</si>
  <si>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</si>
  <si>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</si>
  <si>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</si>
  <si>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</si>
  <si>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</si>
  <si>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</si>
  <si>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</si>
  <si>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</si>
  <si>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</si>
  <si>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</si>
  <si>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</si>
  <si>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</si>
  <si>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</si>
  <si>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</si>
  <si>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</si>
  <si>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</si>
  <si>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</si>
  <si>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</si>
  <si>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</si>
  <si>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</si>
  <si>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</si>
  <si>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</si>
  <si>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</si>
  <si>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</si>
  <si>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</si>
  <si>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</si>
  <si>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</si>
  <si>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</si>
  <si>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</si>
  <si>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</si>
  <si>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</si>
  <si>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</si>
  <si>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</si>
  <si>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</si>
  <si>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</si>
  <si>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</si>
  <si>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</si>
  <si>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</si>
  <si>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</si>
  <si>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</si>
  <si>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</si>
  <si>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</si>
  <si>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</si>
  <si>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</si>
  <si>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</si>
  <si>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</si>
  <si>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</si>
  <si>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</si>
  <si>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</si>
  <si>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</si>
  <si>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</si>
  <si>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</si>
  <si>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</si>
  <si>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</si>
  <si>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</si>
  <si>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</si>
  <si>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</si>
  <si>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</si>
  <si>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</si>
  <si>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</si>
  <si>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</si>
  <si>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</si>
  <si>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</si>
  <si>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</si>
  <si>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</si>
  <si>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</si>
  <si>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</si>
  <si>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</si>
  <si>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</si>
  <si>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</si>
  <si>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</si>
  <si>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</si>
  <si>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</si>
  <si>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</si>
  <si>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</si>
  <si>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</si>
  <si>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</si>
  <si>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</si>
  <si>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</si>
  <si>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</si>
  <si>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</si>
  <si>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</si>
  <si>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</si>
  <si>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</si>
  <si>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</si>
  <si>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</si>
  <si>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</si>
  <si>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</si>
  <si>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</si>
  <si>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</si>
  <si>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</si>
  <si>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</si>
  <si>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</si>
  <si>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</si>
  <si>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</si>
  <si>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</si>
  <si>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</si>
  <si>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</si>
  <si>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</si>
  <si>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</si>
  <si>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</si>
  <si>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</si>
  <si>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</si>
  <si>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</si>
  <si>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</si>
  <si>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</si>
  <si>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</si>
  <si>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</si>
  <si>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</si>
  <si>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</si>
  <si>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</si>
  <si>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</si>
  <si>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</si>
  <si>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</si>
  <si>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</si>
  <si>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</si>
  <si>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</si>
  <si>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</si>
  <si>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</si>
  <si>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</si>
  <si>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</si>
  <si>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</si>
  <si>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</si>
  <si>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</si>
  <si>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</si>
  <si>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</si>
  <si>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</si>
  <si>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</si>
  <si>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</si>
  <si>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</si>
  <si>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</si>
  <si>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</si>
  <si>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</si>
  <si>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</si>
  <si>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</si>
  <si>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</si>
  <si>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</si>
  <si>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</si>
  <si>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</si>
  <si>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</si>
  <si>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</si>
  <si>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</si>
  <si>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</si>
  <si>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</si>
  <si>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</si>
  <si>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</si>
  <si>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</si>
  <si>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</si>
  <si>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</si>
  <si>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</si>
  <si>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</si>
  <si>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</si>
  <si>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</si>
  <si>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</si>
  <si>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</si>
  <si>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</si>
  <si>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</si>
  <si>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</si>
  <si>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</si>
  <si>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</si>
  <si>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</si>
  <si>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</si>
  <si>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</si>
  <si>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</si>
  <si>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</si>
  <si>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</si>
  <si>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</si>
  <si>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</si>
  <si>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</si>
  <si>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</si>
  <si>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</si>
  <si>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</si>
  <si>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</si>
  <si>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</si>
  <si>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</si>
  <si>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</si>
  <si>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</si>
  <si>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</si>
  <si>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</si>
  <si>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</si>
  <si>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</si>
  <si>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</si>
  <si>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</si>
  <si>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</si>
  <si>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</si>
  <si>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</si>
  <si>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</si>
  <si>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</si>
  <si>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</si>
  <si>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</si>
  <si>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</si>
  <si>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</si>
  <si>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</si>
  <si>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</si>
  <si>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</si>
  <si>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</si>
  <si>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</si>
  <si>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</si>
  <si>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</si>
  <si>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</si>
  <si>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</si>
  <si>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</si>
  <si>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</si>
  <si>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</si>
  <si>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</si>
  <si>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</si>
  <si>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</si>
  <si>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</si>
  <si>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</si>
  <si>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</si>
  <si>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</si>
  <si>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</si>
  <si>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</si>
  <si>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</si>
  <si>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</si>
  <si>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</si>
  <si>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</si>
  <si>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</si>
  <si>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</si>
  <si>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</si>
  <si>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</si>
  <si>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</si>
  <si>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</si>
  <si>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</si>
  <si>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</si>
  <si>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</si>
  <si>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</si>
  <si>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</si>
  <si>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</si>
  <si>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</si>
  <si>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</si>
  <si>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</si>
  <si>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</si>
  <si>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</si>
  <si>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</si>
  <si>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</si>
  <si>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</si>
  <si>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</si>
  <si>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</si>
  <si>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</si>
  <si>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</si>
  <si>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</si>
  <si>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</si>
  <si>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</si>
  <si>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</si>
  <si>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</si>
  <si>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</si>
  <si>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</si>
  <si>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</si>
  <si>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</si>
  <si>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</si>
  <si>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</si>
  <si>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</si>
  <si>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</si>
  <si>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</si>
  <si>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</si>
  <si>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</si>
  <si>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</si>
  <si>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</si>
  <si>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</si>
  <si>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</si>
  <si>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</si>
  <si>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</si>
  <si>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</si>
  <si>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</si>
  <si>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</si>
  <si>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</si>
  <si>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</si>
  <si>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</si>
  <si>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</si>
  <si>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</si>
  <si>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</si>
  <si>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</si>
  <si>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</si>
  <si>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</si>
  <si>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</si>
  <si>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</si>
  <si>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</si>
  <si>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</si>
  <si>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</si>
  <si>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</si>
  <si>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</si>
  <si>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</si>
  <si>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</si>
  <si>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</si>
  <si>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</si>
  <si>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</si>
  <si>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</si>
  <si>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</si>
  <si>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</si>
  <si>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</si>
  <si>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</si>
  <si>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</si>
  <si>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</si>
  <si>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</si>
  <si>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</si>
  <si>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</si>
  <si>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</si>
  <si>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</si>
  <si>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</si>
  <si>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</si>
  <si>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</si>
  <si>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</si>
  <si>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</si>
  <si>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</si>
  <si>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</si>
  <si>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</si>
  <si>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</si>
  <si>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</si>
  <si>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</si>
  <si>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</si>
  <si>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</si>
  <si>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</si>
  <si>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</si>
  <si>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</si>
  <si>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</si>
  <si>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</si>
  <si>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</si>
  <si>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</si>
  <si>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</si>
  <si>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</si>
  <si>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</si>
  <si>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</si>
  <si>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</si>
  <si>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</si>
  <si>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</si>
  <si>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</si>
  <si>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</si>
  <si>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</si>
  <si>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</si>
  <si>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</si>
  <si>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</si>
  <si>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</si>
  <si>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</si>
  <si>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</si>
  <si>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</si>
  <si>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</si>
  <si>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</si>
  <si>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</si>
  <si>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</si>
  <si>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</si>
  <si>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</si>
  <si>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</si>
  <si>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</si>
  <si>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</si>
  <si>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</si>
  <si>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</si>
  <si>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</si>
  <si>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</si>
  <si>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</si>
  <si>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</si>
  <si>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</si>
  <si>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</si>
  <si>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</si>
  <si>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</si>
  <si>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</si>
  <si>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</si>
  <si>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</si>
  <si>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</si>
  <si>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</si>
  <si>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</si>
  <si>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</si>
  <si>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</si>
  <si>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</si>
  <si>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</si>
  <si>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</si>
  <si>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</si>
  <si>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</si>
  <si>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</si>
  <si>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</si>
  <si>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</si>
  <si>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</si>
  <si>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</si>
  <si>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</si>
  <si>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</si>
  <si>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</si>
  <si>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</si>
  <si>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</si>
  <si>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</si>
  <si>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</si>
  <si>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</si>
  <si>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</si>
  <si>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</si>
  <si>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</si>
  <si>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</si>
  <si>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</si>
  <si>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</si>
  <si>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</si>
  <si>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</si>
  <si>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</si>
  <si>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</si>
  <si>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</si>
  <si>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</si>
  <si>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</si>
  <si>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</si>
  <si>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</si>
  <si>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</si>
  <si>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</si>
  <si>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</si>
  <si>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</si>
  <si>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</si>
  <si>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</si>
  <si>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</si>
  <si>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</si>
  <si>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</si>
  <si>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</si>
  <si>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</si>
  <si>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</si>
  <si>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</si>
  <si>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</si>
  <si>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</si>
  <si>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</si>
  <si>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</si>
  <si>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</si>
  <si>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</si>
  <si>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</si>
  <si>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</si>
  <si>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</si>
  <si>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</si>
  <si>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</si>
  <si>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</si>
  <si>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</si>
  <si>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</si>
  <si>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</si>
  <si>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</si>
  <si>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</si>
  <si>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</si>
  <si>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</si>
  <si>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</si>
  <si>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</si>
  <si>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</si>
  <si>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</si>
  <si>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</si>
  <si>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</si>
  <si>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</si>
  <si>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</si>
  <si>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</si>
  <si>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</si>
  <si>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</si>
  <si>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</si>
  <si>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</si>
  <si>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</si>
  <si>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</si>
  <si>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</si>
  <si>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</si>
  <si>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</si>
  <si>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</si>
  <si>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</si>
  <si>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</si>
  <si>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</si>
  <si>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</si>
  <si>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</si>
  <si>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</si>
  <si>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</si>
  <si>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</si>
  <si>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</si>
  <si>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</si>
  <si>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</si>
  <si>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</si>
  <si>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</si>
  <si>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</si>
  <si>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</si>
  <si>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</si>
  <si>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</si>
  <si>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</si>
  <si>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</si>
  <si>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</si>
  <si>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</si>
  <si>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</si>
  <si>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</si>
  <si>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</si>
  <si>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</si>
  <si>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</si>
  <si>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</si>
  <si>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</si>
  <si>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</si>
  <si>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</si>
  <si>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</si>
  <si>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</si>
  <si>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</si>
  <si>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</si>
  <si>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</si>
  <si>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</si>
  <si>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</si>
  <si>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</si>
  <si>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</si>
  <si>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</si>
  <si>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</si>
  <si>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</si>
  <si>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</si>
  <si>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</si>
  <si>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</si>
  <si>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</si>
  <si>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</si>
  <si>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</si>
  <si>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</si>
  <si>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</si>
  <si>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</si>
  <si>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</si>
  <si>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</si>
  <si>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</si>
  <si>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</si>
  <si>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</si>
  <si>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</si>
  <si>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</si>
  <si>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</si>
  <si>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</si>
  <si>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</si>
  <si>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</si>
  <si>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</si>
  <si>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</si>
  <si>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</si>
  <si>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</si>
  <si>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</si>
  <si>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</si>
  <si>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</si>
  <si>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</si>
  <si>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</si>
  <si>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</si>
  <si>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</si>
  <si>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</si>
  <si>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</si>
  <si>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</si>
  <si>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</si>
  <si>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</si>
  <si>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</si>
  <si>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</si>
  <si>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</si>
  <si>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</si>
  <si>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</si>
  <si>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</si>
  <si>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</si>
  <si>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</si>
  <si>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</si>
  <si>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</si>
  <si>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</si>
  <si>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</si>
  <si>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</si>
  <si>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</si>
  <si>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</si>
  <si>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</si>
  <si>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</si>
  <si>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</si>
  <si>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</si>
  <si>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</si>
  <si>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</si>
  <si>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</si>
  <si>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</si>
  <si>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</si>
  <si>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</si>
  <si>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</si>
  <si>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</si>
  <si>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</si>
  <si>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</si>
  <si>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</si>
  <si>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</si>
  <si>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</si>
  <si>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</si>
  <si>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</si>
  <si>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</si>
  <si>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</si>
  <si>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</si>
  <si>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</si>
  <si>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</si>
  <si>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</si>
  <si>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</si>
  <si>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</si>
  <si>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</si>
  <si>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</si>
  <si>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</si>
  <si>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</si>
  <si>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</si>
  <si>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</si>
  <si>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</si>
  <si>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</si>
  <si>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</si>
  <si>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</si>
  <si>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</si>
  <si>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</si>
  <si>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</si>
  <si>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</si>
  <si>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</si>
  <si>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</si>
  <si>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</si>
  <si>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</si>
  <si>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</si>
  <si>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</si>
  <si>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</si>
  <si>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</si>
  <si>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</si>
  <si>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</si>
  <si>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</si>
  <si>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</si>
  <si>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</si>
  <si>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</si>
  <si>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</si>
  <si>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</si>
  <si>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</si>
  <si>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</si>
  <si>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</si>
  <si>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</si>
  <si>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</si>
  <si>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</si>
  <si>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</si>
  <si>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</si>
  <si>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</si>
  <si>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</si>
  <si>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</si>
  <si>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</si>
  <si>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</si>
  <si>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</si>
  <si>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</si>
  <si>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</si>
  <si>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</si>
  <si>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</si>
  <si>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</si>
  <si>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</si>
  <si>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</si>
  <si>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</si>
  <si>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</si>
  <si>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</si>
  <si>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</si>
  <si>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</si>
  <si>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</si>
  <si>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</si>
  <si>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</si>
  <si>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</si>
  <si>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</si>
  <si>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</si>
  <si>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</si>
  <si>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</si>
  <si>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</si>
  <si>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</si>
  <si>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</si>
  <si>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</si>
  <si>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</si>
  <si>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</si>
  <si>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</si>
  <si>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</si>
  <si>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</si>
  <si>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</si>
  <si>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</si>
  <si>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</si>
  <si>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</si>
  <si>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</si>
  <si>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</si>
  <si>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</si>
  <si>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</si>
  <si>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</si>
  <si>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</si>
  <si>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</si>
  <si>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</si>
  <si>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</si>
  <si>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</si>
  <si>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</si>
  <si>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</si>
  <si>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</si>
  <si>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</si>
  <si>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</si>
  <si>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</si>
  <si>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</si>
  <si>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</si>
  <si>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</si>
  <si>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</si>
  <si>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</si>
  <si>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</si>
  <si>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</si>
  <si>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</si>
  <si>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</si>
  <si>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</si>
  <si>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</si>
  <si>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</si>
  <si>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</si>
  <si>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</si>
  <si>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</si>
  <si>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</si>
  <si>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</si>
  <si>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</si>
  <si>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</si>
  <si>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</si>
  <si>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</si>
  <si>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</si>
  <si>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</si>
  <si>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</si>
  <si>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</si>
  <si>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</si>
  <si>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</si>
  <si>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</si>
  <si>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</si>
  <si>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</si>
  <si>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</si>
  <si>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</si>
  <si>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</si>
  <si>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</si>
  <si>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</si>
  <si>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</si>
  <si>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</si>
  <si>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</si>
  <si>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</si>
  <si>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</si>
  <si>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</si>
  <si>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</si>
  <si>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</si>
  <si>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</si>
  <si>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</si>
  <si>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</si>
  <si>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</si>
  <si>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</si>
  <si>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</si>
  <si>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</si>
  <si>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</si>
  <si>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</si>
  <si>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</si>
  <si>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</si>
  <si>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</si>
  <si>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</si>
  <si>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</si>
  <si>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</si>
  <si>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</si>
  <si>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</si>
  <si>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</si>
  <si>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</si>
  <si>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</si>
  <si>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</si>
  <si>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</si>
  <si>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</si>
  <si>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</si>
  <si>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</si>
  <si>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</si>
  <si>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</si>
  <si>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</si>
  <si>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</si>
  <si>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</si>
  <si>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</si>
  <si>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</si>
  <si>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</si>
  <si>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</si>
  <si>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</si>
  <si>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</si>
  <si>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</si>
  <si>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</si>
  <si>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</si>
  <si>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</si>
  <si>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</si>
  <si>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</si>
  <si>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</si>
  <si>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</si>
  <si>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</si>
  <si>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</si>
  <si>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</si>
  <si>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</si>
  <si>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</si>
  <si>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</si>
  <si>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</si>
  <si>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</si>
  <si>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</si>
  <si>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</si>
  <si>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</si>
  <si>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</si>
  <si>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</si>
  <si>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</si>
  <si>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</si>
  <si>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</si>
  <si>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</si>
  <si>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</si>
  <si>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</si>
  <si>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</si>
  <si>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</si>
  <si>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</si>
  <si>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</si>
  <si>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</si>
  <si>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</si>
  <si>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</si>
  <si>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</si>
  <si>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</si>
  <si>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</si>
  <si>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</si>
  <si>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</si>
  <si>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</si>
  <si>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</si>
  <si>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</si>
  <si>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</si>
  <si>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</si>
  <si>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</si>
  <si>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</si>
  <si>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</si>
  <si>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</si>
  <si>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</si>
  <si>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</si>
  <si>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</si>
  <si>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</si>
  <si>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</si>
  <si>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</si>
  <si>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</si>
  <si>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</si>
  <si>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</si>
  <si>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</si>
  <si>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</si>
  <si>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</si>
  <si>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</si>
  <si>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</si>
  <si>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</si>
  <si>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</si>
  <si>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</si>
  <si>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</si>
  <si>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</si>
  <si>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</si>
  <si>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</si>
  <si>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</si>
  <si>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</si>
  <si>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</si>
  <si>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</si>
  <si>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</si>
  <si>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</si>
  <si>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</si>
  <si>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</si>
  <si>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</si>
  <si>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</si>
  <si>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</si>
  <si>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</si>
  <si>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</si>
  <si>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</si>
  <si>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</si>
  <si>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</si>
  <si>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</si>
  <si>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</si>
  <si>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</si>
  <si>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</si>
  <si>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</si>
  <si>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</si>
  <si>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</si>
  <si>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</si>
  <si>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</si>
  <si>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</si>
  <si>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</si>
  <si>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</si>
  <si>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</si>
  <si>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</si>
  <si>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</si>
  <si>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</si>
  <si>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</si>
  <si>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</si>
  <si>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</si>
  <si>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</si>
  <si>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</si>
  <si>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</si>
  <si>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</si>
  <si>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</si>
  <si>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</si>
  <si>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</si>
  <si>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</si>
  <si>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</si>
  <si>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</si>
  <si>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</si>
  <si>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</si>
  <si>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</si>
  <si>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</si>
  <si>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</si>
  <si>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</si>
  <si>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</si>
  <si>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</si>
  <si>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</si>
  <si>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</si>
  <si>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</si>
  <si>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</si>
  <si>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</si>
  <si>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</si>
  <si>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</si>
  <si>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</si>
  <si>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</si>
  <si>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</si>
  <si>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</si>
  <si>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</si>
  <si>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</si>
  <si>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</si>
  <si>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</si>
  <si>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</si>
  <si>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</si>
  <si>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</si>
  <si>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</si>
  <si>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</si>
  <si>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</si>
  <si>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</si>
  <si>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</si>
  <si>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</si>
  <si>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</si>
  <si>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</si>
  <si>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</si>
  <si>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</si>
  <si>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</si>
  <si>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</si>
  <si>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</si>
  <si>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</si>
  <si>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</si>
  <si>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</si>
  <si>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</si>
  <si>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</si>
  <si>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</si>
  <si>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</si>
  <si>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</si>
  <si>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</si>
  <si>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</si>
  <si>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</si>
  <si>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</si>
  <si>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</si>
  <si>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</si>
  <si>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</si>
  <si>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</si>
  <si>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</si>
  <si>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</si>
  <si>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</si>
  <si>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</si>
  <si>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</si>
  <si>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</si>
  <si>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</si>
  <si>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</si>
  <si>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</si>
  <si>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</si>
  <si>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</si>
  <si>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</si>
  <si>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</si>
  <si>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</si>
  <si>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</si>
  <si>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</si>
  <si>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</si>
  <si>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</si>
  <si>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</si>
  <si>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</si>
  <si>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</si>
  <si>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</si>
  <si>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</si>
  <si>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</si>
  <si>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</si>
  <si>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</si>
  <si>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</si>
  <si>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</si>
  <si>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</si>
  <si>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</si>
  <si>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</si>
  <si>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</si>
  <si>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</si>
  <si>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</si>
  <si>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</si>
  <si>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</si>
  <si>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</si>
  <si>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</si>
  <si>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</si>
  <si>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</si>
  <si>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</si>
  <si>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</si>
  <si>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</si>
  <si>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</si>
  <si>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</si>
  <si>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</si>
  <si>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</si>
  <si>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</si>
  <si>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</si>
  <si>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</si>
  <si>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</si>
  <si>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</si>
  <si>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</si>
  <si>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</si>
  <si>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</si>
  <si>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</si>
  <si>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</si>
  <si>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</si>
  <si>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</si>
  <si>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</si>
  <si>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</si>
  <si>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</si>
  <si>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</si>
  <si>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</si>
  <si>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</si>
  <si>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</si>
  <si>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</si>
  <si>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</si>
  <si>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</si>
  <si>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</si>
  <si>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</si>
  <si>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</si>
  <si>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</si>
  <si>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</si>
  <si>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</si>
  <si>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</si>
  <si>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</si>
  <si>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</si>
  <si>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</si>
  <si>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</si>
  <si>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</si>
  <si>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</si>
  <si>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</si>
  <si>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</si>
  <si>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</si>
  <si>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</si>
  <si>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</si>
  <si>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</si>
  <si>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</si>
  <si>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</si>
  <si>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</si>
  <si>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</si>
  <si>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</si>
  <si>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</si>
  <si>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</si>
  <si>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</si>
  <si>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</si>
  <si>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</si>
  <si>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</si>
  <si>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</si>
  <si>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</si>
  <si>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</si>
  <si>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</si>
  <si>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</si>
  <si>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</si>
  <si>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</si>
  <si>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</si>
  <si>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</si>
  <si>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</si>
  <si>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</si>
  <si>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</si>
  <si>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</si>
  <si>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</si>
  <si>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</si>
  <si>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</si>
  <si>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</si>
  <si>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</si>
  <si>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</si>
  <si>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</si>
  <si>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</si>
  <si>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</si>
  <si>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</si>
  <si>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</si>
  <si>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</si>
  <si>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</si>
  <si>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</si>
  <si>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</si>
  <si>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</si>
  <si>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</si>
  <si>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</si>
  <si>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</si>
  <si>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</si>
  <si>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</si>
  <si>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</si>
  <si>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</si>
  <si>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</si>
  <si>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</si>
  <si>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</si>
  <si>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</si>
  <si>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</si>
  <si>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</si>
  <si>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</si>
  <si>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</si>
  <si>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</si>
  <si>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</si>
  <si>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</si>
  <si>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</si>
  <si>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</si>
  <si>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</si>
  <si>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</si>
  <si>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</si>
  <si>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</si>
  <si>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</si>
  <si>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</si>
  <si>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</si>
  <si>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</si>
  <si>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</si>
  <si>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</si>
  <si>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</si>
  <si>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</si>
  <si>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</si>
  <si>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</si>
  <si>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</si>
  <si>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</si>
  <si>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</si>
  <si>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</si>
  <si>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</si>
  <si>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</si>
  <si>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</si>
  <si>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</si>
  <si>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</si>
  <si>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</si>
  <si>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</si>
  <si>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</si>
  <si>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</si>
  <si>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</si>
  <si>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</si>
  <si>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</si>
  <si>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</si>
  <si>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</si>
  <si>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</si>
  <si>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</si>
  <si>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</si>
  <si>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</si>
  <si>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</si>
  <si>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</si>
  <si>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</si>
  <si>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</si>
  <si>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</si>
  <si>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</si>
  <si>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</si>
  <si>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</si>
  <si>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</si>
  <si>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</si>
  <si>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</si>
  <si>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</si>
  <si>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</si>
  <si>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</si>
  <si>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</si>
  <si>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</si>
  <si>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</si>
  <si>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</si>
  <si>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</si>
  <si>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</si>
  <si>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</si>
  <si>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</si>
  <si>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</si>
  <si>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</si>
  <si>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</si>
  <si>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</si>
  <si>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</si>
  <si>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</si>
  <si>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</si>
  <si>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</si>
  <si>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</si>
  <si>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</si>
  <si>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</si>
  <si>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</si>
  <si>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</si>
  <si>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</si>
  <si>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</si>
  <si>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</si>
  <si>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</si>
  <si>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</si>
  <si>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</si>
  <si>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</si>
  <si>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</si>
  <si>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</si>
  <si>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</si>
  <si>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</si>
  <si>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</si>
  <si>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</si>
  <si>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</si>
  <si>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</si>
  <si>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</si>
  <si>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</si>
  <si>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</si>
  <si>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</si>
  <si>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</si>
  <si>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</si>
  <si>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</si>
  <si>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</si>
  <si>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</si>
  <si>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</si>
  <si>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</si>
  <si>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</si>
  <si>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</si>
  <si>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</si>
  <si>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</si>
  <si>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</si>
  <si>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</si>
  <si>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</si>
  <si>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</si>
  <si>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</si>
  <si>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</si>
  <si>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</si>
  <si>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</si>
  <si>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</si>
  <si>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</si>
  <si>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</si>
  <si>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</si>
  <si>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</si>
  <si>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</si>
  <si>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</si>
  <si>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</si>
  <si>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</si>
  <si>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</si>
  <si>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</si>
  <si>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</si>
  <si>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</si>
  <si>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</si>
  <si>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</si>
  <si>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</si>
  <si>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</si>
  <si>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</si>
  <si>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</si>
  <si>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</si>
  <si>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</si>
  <si>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</si>
  <si>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</si>
  <si>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</si>
  <si>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</si>
  <si>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</si>
  <si>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</si>
  <si>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</si>
  <si>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</si>
  <si>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</si>
  <si>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</si>
  <si>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</si>
  <si>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</si>
  <si>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</si>
  <si>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</si>
  <si>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</si>
  <si>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</si>
  <si>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</si>
  <si>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</si>
  <si>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</si>
  <si>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</si>
  <si>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</si>
  <si>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</si>
  <si>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</si>
  <si>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</si>
  <si>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</si>
  <si>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</si>
  <si>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</si>
  <si>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</si>
  <si>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</si>
  <si>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</si>
  <si>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</si>
  <si>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</si>
  <si>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</si>
  <si>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</si>
  <si>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</si>
  <si>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</si>
  <si>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</si>
  <si>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</si>
  <si>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</si>
  <si>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</si>
  <si>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</si>
  <si>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</si>
  <si>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</si>
  <si>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</si>
  <si>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</si>
  <si>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</si>
  <si>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</si>
  <si>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</si>
  <si>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</si>
  <si>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</si>
  <si>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</si>
  <si>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</si>
  <si>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</si>
  <si>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</si>
  <si>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</si>
  <si>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</si>
  <si>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</si>
  <si>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</si>
  <si>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</si>
  <si>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</si>
  <si>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</si>
  <si>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</si>
  <si>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</si>
  <si>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</si>
  <si>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</si>
  <si>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</si>
  <si>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</si>
  <si>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</si>
  <si>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</si>
  <si>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</si>
  <si>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</si>
  <si>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</si>
  <si>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</si>
  <si>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</si>
  <si>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</si>
  <si>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</si>
  <si>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</si>
  <si>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</si>
  <si>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</si>
  <si>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</si>
  <si>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</si>
  <si>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</si>
  <si>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</si>
  <si>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</si>
  <si>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</si>
  <si>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</si>
  <si>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</si>
  <si>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</si>
  <si>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</si>
  <si>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</si>
  <si>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</si>
  <si>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</si>
  <si>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</si>
  <si>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</si>
  <si>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</si>
  <si>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</si>
  <si>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</si>
  <si>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</si>
  <si>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</si>
  <si>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</si>
  <si>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</si>
  <si>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</si>
  <si>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</si>
  <si>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</si>
  <si>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</si>
  <si>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</si>
  <si>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</si>
  <si>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</si>
  <si>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</si>
  <si>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</si>
  <si>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</si>
  <si>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</si>
  <si>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</si>
  <si>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</si>
  <si>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</si>
  <si>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</si>
  <si>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</si>
  <si>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</si>
  <si>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</si>
  <si>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</si>
  <si>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</si>
  <si>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</si>
  <si>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</si>
  <si>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</si>
  <si>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</si>
  <si>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</si>
  <si>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</si>
  <si>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</si>
  <si>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</si>
  <si>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</si>
  <si>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</si>
  <si>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</si>
  <si>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</si>
  <si>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</si>
  <si>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</si>
  <si>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</si>
  <si>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</si>
  <si>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</si>
  <si>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</si>
  <si>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</si>
  <si>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</si>
  <si>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</si>
  <si>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</si>
  <si>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</si>
  <si>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</si>
  <si>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</si>
  <si>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</si>
  <si>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</si>
  <si>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</si>
  <si>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</si>
  <si>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</si>
  <si>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</si>
  <si>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</si>
  <si>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</si>
  <si>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</si>
  <si>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</si>
  <si>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</si>
  <si>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</si>
  <si>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</si>
  <si>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</si>
  <si>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</si>
  <si>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</si>
  <si>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</si>
  <si>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</si>
  <si>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</si>
  <si>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</si>
  <si>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</si>
  <si>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</si>
  <si>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</si>
  <si>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</si>
  <si>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</si>
  <si>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</si>
  <si>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</si>
  <si>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</si>
  <si>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</si>
  <si>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</si>
  <si>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</si>
  <si>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</si>
  <si>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</si>
  <si>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</si>
  <si>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</si>
  <si>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</si>
  <si>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</si>
  <si>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</si>
  <si>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</si>
  <si>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</si>
  <si>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</si>
  <si>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</si>
  <si>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</si>
  <si>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</si>
  <si>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</si>
  <si>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</si>
  <si>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</si>
  <si>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</si>
  <si>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</si>
  <si>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</si>
  <si>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</si>
  <si>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</si>
  <si>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</si>
  <si>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</si>
  <si>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</si>
  <si>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</si>
  <si>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</si>
  <si>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</si>
  <si>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</si>
  <si>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</si>
  <si>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</si>
  <si>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</si>
  <si>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</si>
  <si>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</si>
  <si>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</si>
  <si>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</si>
  <si>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</si>
  <si>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</si>
  <si>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</si>
  <si>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</si>
  <si>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</si>
  <si>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</si>
  <si>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</si>
  <si>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</si>
  <si>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</si>
  <si>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</si>
  <si>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</si>
  <si>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</si>
  <si>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</si>
  <si>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</si>
  <si>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</si>
  <si>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</si>
  <si>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</si>
  <si>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</si>
  <si>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</si>
  <si>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</si>
  <si>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</si>
  <si>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</si>
  <si>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</si>
  <si>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</si>
  <si>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</si>
  <si>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</si>
  <si>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</si>
  <si>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</si>
  <si>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</si>
  <si>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</si>
  <si>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</si>
  <si>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</si>
  <si>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</si>
  <si>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</si>
  <si>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</si>
  <si>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</si>
  <si>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</si>
  <si>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</si>
  <si>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</si>
  <si>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</si>
  <si>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</si>
  <si>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</si>
  <si>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</si>
  <si>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</si>
  <si>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</si>
  <si>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</si>
  <si>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</si>
  <si>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</si>
  <si>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</si>
  <si>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</si>
  <si>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</si>
  <si>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</si>
  <si>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</si>
  <si>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</si>
  <si>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</si>
  <si>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</si>
  <si>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</si>
  <si>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</si>
  <si>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</si>
  <si>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</si>
  <si>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</si>
  <si>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</si>
  <si>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</si>
  <si>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</si>
  <si>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</si>
  <si>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</si>
  <si>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</si>
  <si>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</si>
  <si>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</si>
  <si>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</si>
  <si>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</si>
  <si>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</si>
  <si>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</si>
  <si>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</si>
  <si>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</si>
  <si>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</si>
  <si>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</si>
  <si>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</si>
  <si>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</si>
  <si>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</si>
  <si>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</si>
  <si>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</si>
  <si>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</si>
  <si>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</si>
  <si>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</si>
  <si>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</si>
  <si>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</si>
  <si>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</si>
  <si>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</si>
  <si>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</si>
  <si>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</si>
  <si>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</si>
  <si>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</si>
  <si>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</si>
  <si>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</si>
  <si>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</si>
  <si>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</si>
  <si>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</si>
  <si>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</si>
  <si>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</si>
  <si>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</si>
  <si>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</si>
  <si>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</si>
  <si>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</si>
  <si>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</si>
  <si>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</si>
  <si>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</si>
  <si>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</si>
  <si>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</si>
  <si>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</si>
  <si>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</si>
  <si>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</si>
  <si>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</si>
  <si>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</si>
  <si>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</si>
  <si>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</si>
  <si>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</si>
  <si>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</si>
  <si>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</si>
  <si>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</si>
  <si>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</si>
  <si>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</si>
  <si>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</si>
  <si>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</si>
  <si>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</si>
  <si>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</si>
  <si>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</si>
  <si>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</si>
  <si>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</si>
  <si>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</si>
  <si>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</si>
  <si>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</si>
  <si>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</si>
  <si>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</si>
  <si>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</si>
  <si>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</si>
  <si>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</si>
  <si>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</si>
  <si>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</si>
  <si>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</si>
  <si>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</si>
  <si>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</si>
  <si>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</si>
  <si>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</si>
  <si>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</si>
  <si>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</si>
  <si>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</si>
  <si>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</si>
  <si>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</si>
  <si>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</si>
  <si>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</si>
  <si>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</si>
  <si>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</si>
  <si>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</si>
  <si>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</si>
  <si>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</si>
  <si>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</si>
  <si>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</si>
  <si>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</si>
  <si>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</si>
  <si>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</si>
  <si>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</si>
  <si>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</si>
  <si>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</si>
  <si>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</si>
  <si>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</si>
  <si>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</si>
  <si>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</si>
  <si>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</si>
  <si>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</si>
  <si>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</si>
  <si>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</si>
  <si>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</si>
  <si>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</si>
  <si>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</si>
  <si>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</si>
  <si>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</si>
  <si>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</si>
  <si>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</si>
  <si>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</si>
  <si>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</si>
  <si>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</si>
  <si>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</si>
  <si>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</si>
  <si>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</si>
  <si>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</si>
  <si>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</si>
  <si>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</si>
  <si>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</si>
  <si>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</si>
  <si>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</si>
  <si>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</si>
  <si>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</si>
  <si>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</si>
  <si>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</si>
  <si>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</si>
  <si>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</si>
  <si>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</si>
  <si>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</si>
  <si>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</si>
  <si>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</si>
  <si>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</si>
  <si>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</si>
  <si>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</si>
  <si>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</si>
  <si>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</si>
  <si>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</si>
  <si>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</si>
  <si>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</si>
  <si>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</si>
  <si>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</si>
  <si>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</si>
  <si>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</si>
  <si>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</si>
  <si>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</si>
  <si>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</si>
  <si>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</si>
  <si>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</si>
  <si>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</si>
  <si>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</si>
  <si>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</si>
  <si>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</si>
  <si>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</si>
  <si>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</si>
  <si>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</si>
  <si>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</si>
  <si>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</si>
  <si>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</si>
  <si>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</si>
  <si>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</si>
  <si>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</si>
  <si>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</si>
  <si>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</si>
  <si>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</si>
  <si>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</si>
  <si>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</si>
  <si>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</si>
  <si>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</si>
  <si>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</si>
  <si>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</si>
  <si>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</si>
  <si>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</si>
  <si>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</si>
  <si>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</si>
  <si>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</si>
  <si>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</si>
  <si>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</si>
  <si>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</si>
  <si>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</si>
  <si>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</si>
  <si>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</si>
  <si>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</si>
  <si>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</si>
  <si>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</si>
  <si>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</si>
  <si>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</si>
  <si>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</si>
  <si>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</si>
  <si>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</si>
  <si>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</si>
  <si>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</si>
  <si>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</si>
  <si>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</si>
  <si>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</si>
  <si>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</si>
  <si>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</si>
  <si>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</si>
  <si>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</si>
  <si>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</si>
  <si>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</si>
  <si>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</si>
  <si>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</si>
  <si>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</si>
  <si>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</si>
  <si>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</si>
  <si>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</si>
  <si>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</si>
  <si>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</si>
  <si>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</si>
  <si>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</si>
  <si>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</si>
  <si>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</si>
  <si>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</si>
  <si>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</si>
  <si>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</si>
  <si>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</si>
  <si>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</si>
  <si>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</si>
  <si>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</si>
  <si>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</si>
  <si>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</si>
  <si>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</si>
  <si>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</si>
  <si>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</si>
  <si>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</si>
  <si>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</si>
  <si>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</si>
  <si>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</si>
  <si>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</si>
  <si>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</si>
  <si>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</si>
  <si>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</si>
  <si>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</si>
  <si>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</si>
  <si>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</si>
  <si>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</si>
  <si>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</si>
  <si>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</si>
  <si>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</si>
  <si>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</si>
  <si>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</si>
  <si>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</si>
  <si>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</si>
  <si>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</si>
  <si>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</si>
  <si>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</si>
  <si>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</si>
  <si>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</si>
  <si>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</si>
  <si>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</si>
  <si>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</si>
  <si>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</si>
  <si>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</si>
  <si>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</si>
  <si>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</si>
  <si>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</si>
  <si>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</si>
  <si>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</si>
  <si>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</si>
  <si>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</si>
  <si>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</si>
  <si>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</si>
  <si>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</si>
  <si>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</si>
  <si>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</si>
  <si>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</si>
  <si>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</si>
  <si>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</si>
  <si>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</si>
  <si>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</si>
  <si>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</si>
  <si>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</si>
  <si>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</si>
  <si>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</si>
  <si>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</si>
  <si>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</si>
  <si>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</si>
  <si>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</si>
  <si>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</si>
  <si>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</si>
  <si>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</si>
  <si>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</si>
  <si>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</si>
  <si>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</si>
  <si>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</si>
  <si>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</si>
  <si>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</si>
  <si>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</si>
  <si>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</si>
  <si>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</si>
  <si>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</si>
  <si>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</si>
  <si>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</si>
  <si>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</si>
  <si>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</si>
  <si>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</si>
  <si>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</si>
  <si>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</si>
  <si>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</si>
  <si>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</si>
  <si>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</si>
  <si>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</si>
  <si>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</si>
  <si>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</si>
  <si>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</si>
  <si>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</si>
  <si>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</si>
  <si>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</si>
  <si>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</si>
  <si>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</si>
  <si>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</si>
  <si>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</si>
  <si>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</si>
  <si>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</si>
  <si>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</si>
  <si>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</si>
  <si>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</si>
  <si>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</si>
  <si>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</si>
  <si>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</si>
  <si>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</si>
  <si>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</si>
  <si>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</si>
  <si>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</si>
  <si>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</si>
  <si>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</si>
  <si>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</si>
  <si>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</si>
  <si>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</si>
  <si>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</si>
  <si>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</si>
  <si>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</si>
  <si>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</si>
  <si>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</si>
  <si>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</si>
  <si>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</si>
  <si>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</si>
  <si>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</si>
  <si>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</si>
  <si>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</si>
  <si>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</si>
  <si>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</si>
  <si>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</si>
  <si>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</si>
  <si>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</si>
  <si>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</si>
  <si>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</si>
  <si>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</si>
  <si>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</si>
  <si>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</si>
  <si>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</si>
  <si>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</si>
  <si>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</si>
  <si>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</si>
  <si>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</si>
  <si>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</si>
  <si>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</si>
  <si>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</si>
  <si>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</si>
  <si>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</si>
  <si>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</si>
  <si>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</si>
  <si>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</si>
  <si>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</si>
  <si>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</si>
  <si>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</si>
  <si>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</si>
  <si>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</si>
  <si>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</si>
  <si>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</si>
  <si>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</si>
  <si>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</si>
  <si>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</si>
  <si>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</si>
  <si>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</si>
  <si>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</si>
  <si>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</si>
  <si>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</si>
  <si>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</si>
  <si>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</si>
  <si>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</si>
  <si>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</si>
  <si>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</si>
  <si>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</si>
  <si>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</si>
  <si>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</si>
  <si>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</si>
  <si>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</si>
  <si>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</si>
  <si>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</si>
  <si>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</si>
  <si>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</si>
  <si>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</si>
  <si>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</si>
  <si>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</si>
  <si>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</si>
  <si>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</si>
  <si>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</si>
  <si>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</si>
  <si>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</si>
  <si>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</si>
  <si>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</si>
  <si>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</si>
  <si>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</si>
  <si>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</si>
  <si>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</si>
  <si>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</si>
  <si>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</si>
  <si>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</si>
  <si>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</si>
  <si>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</si>
  <si>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</si>
  <si>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</si>
  <si>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</si>
  <si>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</si>
  <si>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</si>
  <si>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</si>
  <si>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</si>
  <si>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</si>
  <si>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</si>
  <si>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</si>
  <si>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</si>
  <si>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</si>
  <si>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</si>
  <si>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</si>
  <si>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</si>
  <si>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</si>
  <si>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</si>
  <si>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</si>
  <si>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</si>
  <si>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</si>
  <si>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</si>
  <si>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</si>
  <si>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</si>
  <si>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</si>
  <si>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</si>
  <si>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</si>
  <si>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</si>
  <si>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</si>
  <si>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</si>
  <si>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</si>
  <si>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</si>
  <si>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</si>
  <si>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</si>
  <si>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</si>
  <si>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</si>
  <si>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</si>
  <si>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</si>
  <si>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</si>
  <si>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</si>
  <si>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</si>
  <si>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</si>
  <si>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</si>
  <si>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</si>
  <si>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</si>
  <si>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</si>
  <si>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</si>
  <si>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</si>
  <si>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</si>
  <si>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</si>
  <si>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</si>
  <si>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</si>
  <si>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</si>
  <si>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</si>
  <si>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</si>
  <si>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</si>
  <si>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</si>
  <si>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</si>
  <si>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</si>
  <si>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</si>
  <si>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</si>
  <si>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</si>
  <si>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</si>
  <si>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</si>
  <si>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</si>
  <si>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</si>
  <si>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</si>
  <si>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</si>
  <si>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</si>
  <si>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</si>
  <si>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</si>
  <si>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</si>
  <si>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</si>
  <si>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</si>
  <si>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</si>
  <si>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</si>
  <si>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</si>
  <si>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</si>
  <si>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</si>
  <si>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</si>
  <si>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</si>
  <si>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</si>
  <si>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</si>
  <si>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</si>
  <si>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</si>
  <si>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</si>
  <si>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</si>
  <si>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</si>
  <si>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</si>
  <si>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</si>
  <si>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</si>
  <si>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</si>
  <si>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</si>
  <si>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</si>
  <si>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</si>
  <si>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</si>
  <si>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</si>
  <si>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</si>
  <si>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</si>
  <si>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</si>
  <si>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</si>
  <si>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</si>
  <si>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</si>
  <si>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</si>
  <si>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</si>
  <si>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</si>
  <si>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</si>
  <si>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</si>
  <si>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</si>
  <si>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</si>
  <si>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</si>
  <si>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</si>
  <si>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</si>
  <si>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</si>
  <si>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</si>
  <si>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</si>
  <si>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</si>
  <si>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</si>
  <si>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</si>
  <si>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</si>
  <si>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</si>
  <si>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</si>
  <si>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</si>
  <si>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</si>
  <si>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</si>
  <si>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</si>
  <si>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</si>
  <si>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</si>
  <si>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</si>
  <si>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</si>
  <si>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</si>
  <si>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</si>
  <si>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</si>
  <si>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</si>
  <si>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</si>
  <si>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</si>
  <si>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</si>
  <si>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</si>
  <si>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</si>
  <si>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</si>
  <si>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</si>
  <si>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</si>
  <si>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</si>
  <si>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</si>
  <si>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</si>
  <si>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</si>
  <si>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</si>
  <si>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</si>
  <si>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</si>
  <si>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</si>
  <si>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</si>
  <si>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</si>
  <si>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</si>
  <si>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</si>
  <si>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</si>
  <si>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</si>
  <si>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</si>
  <si>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</si>
  <si>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</si>
  <si>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</si>
  <si>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</si>
  <si>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</si>
  <si>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</si>
  <si>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</si>
  <si>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</si>
  <si>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</si>
  <si>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</si>
  <si>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</si>
  <si>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</si>
  <si>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</si>
  <si>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</si>
  <si>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</si>
  <si>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</si>
  <si>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</si>
  <si>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</si>
  <si>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</si>
  <si>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</si>
  <si>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</si>
  <si>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</si>
  <si>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</si>
  <si>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</si>
  <si>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</si>
  <si>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</si>
  <si>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</si>
  <si>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</si>
  <si>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</si>
  <si>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</si>
  <si>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</si>
  <si>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</si>
  <si>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</si>
  <si>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</si>
  <si>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</si>
  <si>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</si>
  <si>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</si>
  <si>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</si>
  <si>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</si>
  <si>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</si>
  <si>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</si>
  <si>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</si>
  <si>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</si>
  <si>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</si>
  <si>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</si>
  <si>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</si>
  <si>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</si>
  <si>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</si>
  <si>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</si>
  <si>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</si>
  <si>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</si>
  <si>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</si>
  <si>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</si>
  <si>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</si>
  <si>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</si>
  <si>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</si>
  <si>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</si>
  <si>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</si>
  <si>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</si>
  <si>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</si>
  <si>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</si>
  <si>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</si>
  <si>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</si>
  <si>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</si>
  <si>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</si>
  <si>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</si>
  <si>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</si>
  <si>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</si>
  <si>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</si>
  <si>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</si>
  <si>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</si>
  <si>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</si>
  <si>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</si>
  <si>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</si>
  <si>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</si>
  <si>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</si>
  <si>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</si>
  <si>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</si>
  <si>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</si>
  <si>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</si>
  <si>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</si>
  <si>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</si>
  <si>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</si>
  <si>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</si>
  <si>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</si>
  <si>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</si>
  <si>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</si>
  <si>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</si>
  <si>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</si>
  <si>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</si>
  <si>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</si>
  <si>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</si>
  <si>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</si>
  <si>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</si>
  <si>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</si>
  <si>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</si>
  <si>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</si>
  <si>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</si>
  <si>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</si>
  <si>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</si>
  <si>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</si>
  <si>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</si>
  <si>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</si>
  <si>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</si>
  <si>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</si>
  <si>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</si>
  <si>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</si>
  <si>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</si>
  <si>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</si>
  <si>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</si>
  <si>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</si>
  <si>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</si>
  <si>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</si>
  <si>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</si>
  <si>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</si>
  <si>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</si>
  <si>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</si>
  <si>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</si>
  <si>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</si>
  <si>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</si>
  <si>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</si>
  <si>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</si>
  <si>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</si>
  <si>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</si>
  <si>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</si>
  <si>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</si>
  <si>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</si>
  <si>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</si>
  <si>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</si>
  <si>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</si>
  <si>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</si>
  <si>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</si>
  <si>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</si>
  <si>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</si>
  <si>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</si>
  <si>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</si>
  <si>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</si>
  <si>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</si>
  <si>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</si>
  <si>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</si>
  <si>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</si>
  <si>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</si>
  <si>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</si>
  <si>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</si>
  <si>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</si>
  <si>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</si>
  <si>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</si>
  <si>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</si>
  <si>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</si>
  <si>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</si>
  <si>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</si>
  <si>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</si>
  <si>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</si>
  <si>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</si>
  <si>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</si>
  <si>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</si>
  <si>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</si>
  <si>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</si>
  <si>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</si>
  <si>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</si>
  <si>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</si>
  <si>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</si>
  <si>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</si>
  <si>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</si>
  <si>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</si>
  <si>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</si>
  <si>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</si>
  <si>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</si>
  <si>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</si>
  <si>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</si>
  <si>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</si>
  <si>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</si>
  <si>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</si>
  <si>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</si>
  <si>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</si>
  <si>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</si>
  <si>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</si>
  <si>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</si>
  <si>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</si>
  <si>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</si>
  <si>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</si>
  <si>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</si>
  <si>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</si>
  <si>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</si>
  <si>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</si>
  <si>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</si>
  <si>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</si>
  <si>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</si>
  <si>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</si>
  <si>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</si>
  <si>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</si>
  <si>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</si>
  <si>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</si>
  <si>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</si>
  <si>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</si>
  <si>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</si>
  <si>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</si>
  <si>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</si>
  <si>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</si>
  <si>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</si>
  <si>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</si>
  <si>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</si>
  <si>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</si>
  <si>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</si>
  <si>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</si>
  <si>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</si>
  <si>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</si>
  <si>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</si>
  <si>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</si>
  <si>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</si>
  <si>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</si>
  <si>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</si>
  <si>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</si>
  <si>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</si>
  <si>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</si>
  <si>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</si>
  <si>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</si>
  <si>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</si>
  <si>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</si>
  <si>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</si>
  <si>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</si>
  <si>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</si>
  <si>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</si>
  <si>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</si>
  <si>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</si>
  <si>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</si>
  <si>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</si>
  <si>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</si>
  <si>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</si>
  <si>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</si>
  <si>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</si>
  <si>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</si>
  <si>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</si>
  <si>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</si>
  <si>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</si>
  <si>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</si>
  <si>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</si>
  <si>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</si>
  <si>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</si>
  <si>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</si>
  <si>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</si>
  <si>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</si>
  <si>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</si>
  <si>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</si>
  <si>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</si>
  <si>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</si>
  <si>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</si>
  <si>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</si>
  <si>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</si>
  <si>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</si>
  <si>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</si>
  <si>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</si>
  <si>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</si>
  <si>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</si>
  <si>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</si>
  <si>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</si>
  <si>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</si>
  <si>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</si>
  <si>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</si>
  <si>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</si>
  <si>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</si>
  <si>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</si>
  <si>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</si>
  <si>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</si>
  <si>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</si>
  <si>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</si>
  <si>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</si>
  <si>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</si>
  <si>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</si>
  <si>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</si>
  <si>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</si>
  <si>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</si>
  <si>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</si>
  <si>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</si>
  <si>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</si>
  <si>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</si>
  <si>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</si>
  <si>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</si>
  <si>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</si>
  <si>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</si>
  <si>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</si>
  <si>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</si>
  <si>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</si>
  <si>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</si>
  <si>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</si>
  <si>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</si>
  <si>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</si>
  <si>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</si>
  <si>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</si>
  <si>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</si>
  <si>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</si>
  <si>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</si>
  <si>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</si>
  <si>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</si>
  <si>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</si>
  <si>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</si>
  <si>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</si>
  <si>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</si>
  <si>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</si>
  <si>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</si>
  <si>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</si>
  <si>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</si>
  <si>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</si>
  <si>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</si>
  <si>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</si>
  <si>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</si>
  <si>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</si>
  <si>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</si>
  <si>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</si>
  <si>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</si>
  <si>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</si>
  <si>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</si>
  <si>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</si>
  <si>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</si>
  <si>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</si>
  <si>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</si>
  <si>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</si>
  <si>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</si>
  <si>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</si>
  <si>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</si>
  <si>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</si>
  <si>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</si>
  <si>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</si>
  <si>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</si>
  <si>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</si>
  <si>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</si>
  <si>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</si>
  <si>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</si>
  <si>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</si>
  <si>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</si>
  <si>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</si>
  <si>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</si>
  <si>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</si>
  <si>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</si>
  <si>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</si>
  <si>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</si>
  <si>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</si>
  <si>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</si>
  <si>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</si>
  <si>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</si>
  <si>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</si>
  <si>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</si>
  <si>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</si>
  <si>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</si>
  <si>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</si>
  <si>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</si>
  <si>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</si>
  <si>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</si>
  <si>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</si>
  <si>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</si>
  <si>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</si>
  <si>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</si>
  <si>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</si>
  <si>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</si>
  <si>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</si>
  <si>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</si>
  <si>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</si>
  <si>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</si>
  <si>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</si>
  <si>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</si>
  <si>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</si>
  <si>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</si>
  <si>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</si>
  <si>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</si>
  <si>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</si>
  <si>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</si>
  <si>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</si>
  <si>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</si>
  <si>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</si>
  <si>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</si>
  <si>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</si>
  <si>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</si>
  <si>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</si>
  <si>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</si>
  <si>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</si>
  <si>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</si>
  <si>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</si>
  <si>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</si>
  <si>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</si>
  <si>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</si>
  <si>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</si>
  <si>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</si>
  <si>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</si>
  <si>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</si>
  <si>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</si>
  <si>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</si>
  <si>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</si>
  <si>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</si>
  <si>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</si>
  <si>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</si>
  <si>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</si>
  <si>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</si>
  <si>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</si>
  <si>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</si>
  <si>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</si>
  <si>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</si>
  <si>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</si>
  <si>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</si>
  <si>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</si>
  <si>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</si>
  <si>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</si>
  <si>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</si>
  <si>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</si>
  <si>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</si>
  <si>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</si>
  <si>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</si>
  <si>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</si>
  <si>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</si>
  <si>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</si>
  <si>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</si>
  <si>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</si>
  <si>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</si>
  <si>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</si>
  <si>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</si>
  <si>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</si>
  <si>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</si>
  <si>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</si>
  <si>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</si>
  <si>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</si>
  <si>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</si>
  <si>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</si>
  <si>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</si>
  <si>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</si>
  <si>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</si>
  <si>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</si>
  <si>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</si>
  <si>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</si>
  <si>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</si>
  <si>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</si>
  <si>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</si>
  <si>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</si>
  <si>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</si>
  <si>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</si>
  <si>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</si>
  <si>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</si>
  <si>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</si>
  <si>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</si>
  <si>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</si>
  <si>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</si>
  <si>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</si>
  <si>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</si>
  <si>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</si>
  <si>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</si>
  <si>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</si>
  <si>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</si>
  <si>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</si>
  <si>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</si>
  <si>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</si>
  <si>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</si>
  <si>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</si>
  <si>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</si>
  <si>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</si>
  <si>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</si>
  <si>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</si>
  <si>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</si>
  <si>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</si>
  <si>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</si>
  <si>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</si>
  <si>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</si>
  <si>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</si>
  <si>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</si>
  <si>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</si>
  <si>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</si>
  <si>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</si>
  <si>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</si>
  <si>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</si>
  <si>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</si>
  <si>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</si>
  <si>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</si>
  <si>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</si>
  <si>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</si>
  <si>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</si>
  <si>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</si>
  <si>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</si>
  <si>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</si>
  <si>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</si>
  <si>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</si>
  <si>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</si>
  <si>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</si>
  <si>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</si>
  <si>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</si>
  <si>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</si>
  <si>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</si>
  <si>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</si>
  <si>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</si>
  <si>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</si>
  <si>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</si>
  <si>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</si>
  <si>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</si>
  <si>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</si>
  <si>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</si>
  <si>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</si>
  <si>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</si>
  <si>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</si>
  <si>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</si>
  <si>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</si>
  <si>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</si>
  <si>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</si>
  <si>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</si>
  <si>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</si>
  <si>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</si>
  <si>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</si>
  <si>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</si>
  <si>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</si>
  <si>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</si>
  <si>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</si>
  <si>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</si>
  <si>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</si>
  <si>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</si>
  <si>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</si>
  <si>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</si>
  <si>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</si>
  <si>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</si>
  <si>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</si>
  <si>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</si>
  <si>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</si>
  <si>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</si>
  <si>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</si>
  <si>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</si>
  <si>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</si>
  <si>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</si>
  <si>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</si>
  <si>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</si>
  <si>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</si>
  <si>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</si>
  <si>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</si>
  <si>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</si>
  <si>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</si>
  <si>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</si>
  <si>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</si>
  <si>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</si>
  <si>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</si>
  <si>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</si>
  <si>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</si>
  <si>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</si>
  <si>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</si>
  <si>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</si>
  <si>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</si>
  <si>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</si>
  <si>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</si>
  <si>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</si>
  <si>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</si>
  <si>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</si>
  <si>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</si>
  <si>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</si>
  <si>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</si>
  <si>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</si>
  <si>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</si>
  <si>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</si>
  <si>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</si>
  <si>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</si>
  <si>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</si>
  <si>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</si>
  <si>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</si>
  <si>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</si>
  <si>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</si>
  <si>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</si>
  <si>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</si>
  <si>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</si>
  <si>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</si>
  <si>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</si>
  <si>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</si>
  <si>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</si>
  <si>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</si>
  <si>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</si>
  <si>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</si>
  <si>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</si>
  <si>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</si>
  <si>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</si>
  <si>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</si>
  <si>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</si>
  <si>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</si>
  <si>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</si>
  <si>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</si>
  <si>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</si>
  <si>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</si>
  <si>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</si>
  <si>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</si>
  <si>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</si>
  <si>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</si>
  <si>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</si>
  <si>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</si>
  <si>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</si>
  <si>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</si>
  <si>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</si>
  <si>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</si>
  <si>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</si>
  <si>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</si>
  <si>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</si>
  <si>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</si>
  <si>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</si>
  <si>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</si>
  <si>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</si>
  <si>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</si>
  <si>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</si>
  <si>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</si>
  <si>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</si>
  <si>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</si>
  <si>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</si>
  <si>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</si>
  <si>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</si>
  <si>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</si>
  <si>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</si>
  <si>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</si>
  <si>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</si>
  <si>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</si>
  <si>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</si>
  <si>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</si>
  <si>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</si>
  <si>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</si>
  <si>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</si>
  <si>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</si>
  <si>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</si>
  <si>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</si>
  <si>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</si>
  <si>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</si>
  <si>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</si>
  <si>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</si>
  <si>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</si>
  <si>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</si>
  <si>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</si>
  <si>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</si>
  <si>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</si>
  <si>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</si>
  <si>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</si>
  <si>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</si>
  <si>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</si>
  <si>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</si>
  <si>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</si>
  <si>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</si>
  <si>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</si>
  <si>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</si>
  <si>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</si>
  <si>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</si>
  <si>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</si>
  <si>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</si>
  <si>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</si>
  <si>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</si>
  <si>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</si>
  <si>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</si>
  <si>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</si>
  <si>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</si>
  <si>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</si>
  <si>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</si>
  <si>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</si>
  <si>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</si>
  <si>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</si>
  <si>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</si>
  <si>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</si>
  <si>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</si>
  <si>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</si>
  <si>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</si>
  <si>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</si>
  <si>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</si>
  <si>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</si>
  <si>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</si>
  <si>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</si>
  <si>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</si>
  <si>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</si>
  <si>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</si>
  <si>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</si>
  <si>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</si>
  <si>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</si>
  <si>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</si>
  <si>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</si>
  <si>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</si>
  <si>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</si>
  <si>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</si>
  <si>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</si>
  <si>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</si>
  <si>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</si>
  <si>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</si>
  <si>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</si>
  <si>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</si>
  <si>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</si>
  <si>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</si>
  <si>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</si>
  <si>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</si>
  <si>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</si>
  <si>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</si>
  <si>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</si>
  <si>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</si>
  <si>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</si>
  <si>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</si>
  <si>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</si>
  <si>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</si>
  <si>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</si>
  <si>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</si>
  <si>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</si>
  <si>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</si>
  <si>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</si>
  <si>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</si>
  <si>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</si>
  <si>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</si>
  <si>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</si>
  <si>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</si>
  <si>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</si>
  <si>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</si>
  <si>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</si>
  <si>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</si>
  <si>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</si>
  <si>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</si>
  <si>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</si>
  <si>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</si>
  <si>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</si>
  <si>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</si>
  <si>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</si>
  <si>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</si>
  <si>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</si>
  <si>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</si>
  <si>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</si>
  <si>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</si>
  <si>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</si>
  <si>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</si>
  <si>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</si>
  <si>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</si>
  <si>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</si>
  <si>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</si>
  <si>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</si>
  <si>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</si>
  <si>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</si>
  <si>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</si>
  <si>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</si>
  <si>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</si>
  <si>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</si>
  <si>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</si>
  <si>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</si>
  <si>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</si>
  <si>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</si>
  <si>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</si>
  <si>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</si>
  <si>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</si>
  <si>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</si>
  <si>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</si>
  <si>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</si>
  <si>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</si>
  <si>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</si>
  <si>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</si>
  <si>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</si>
  <si>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</si>
  <si>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</si>
  <si>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</si>
  <si>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</si>
  <si>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</si>
  <si>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</si>
  <si>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</si>
  <si>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</si>
  <si>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</si>
  <si>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</si>
  <si>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</si>
  <si>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</si>
  <si>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</si>
  <si>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</si>
  <si>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</si>
  <si>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</si>
  <si>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</si>
  <si>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</si>
  <si>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</si>
  <si>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</si>
  <si>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</si>
  <si>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</si>
  <si>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</si>
  <si>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</si>
  <si>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</si>
  <si>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</si>
  <si>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</si>
  <si>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</si>
  <si>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</si>
  <si>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</si>
  <si>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</si>
  <si>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</si>
  <si>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</si>
  <si>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</si>
  <si>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</si>
  <si>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</si>
  <si>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</si>
  <si>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</si>
  <si>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</si>
  <si>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</si>
  <si>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</si>
  <si>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</si>
  <si>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</si>
  <si>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</si>
  <si>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</si>
  <si>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</si>
  <si>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</si>
  <si>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</si>
  <si>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</si>
  <si>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</si>
  <si>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</si>
  <si>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</si>
  <si>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</si>
  <si>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</si>
  <si>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</si>
  <si>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</si>
  <si>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</si>
  <si>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</si>
  <si>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</si>
  <si>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</si>
  <si>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</si>
  <si>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</si>
  <si>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</si>
  <si>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</si>
  <si>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</si>
  <si>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</si>
  <si>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</si>
  <si>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</si>
  <si>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</si>
  <si>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</si>
  <si>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</si>
  <si>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</si>
  <si>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</si>
  <si>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</si>
  <si>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</si>
  <si>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</si>
  <si>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</si>
  <si>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</si>
  <si>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</si>
  <si>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</si>
  <si>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</si>
  <si>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</si>
  <si>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</si>
  <si>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</si>
  <si>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</si>
  <si>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</si>
  <si>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</si>
  <si>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</si>
  <si>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</si>
  <si>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</si>
  <si>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</si>
  <si>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</si>
  <si>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</si>
  <si>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</si>
  <si>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</si>
  <si>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</si>
  <si>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</si>
  <si>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</si>
  <si>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</si>
  <si>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</si>
  <si>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</si>
  <si>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</si>
  <si>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</si>
  <si>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</si>
  <si>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</si>
  <si>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</si>
  <si>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</si>
  <si>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</si>
  <si>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</si>
  <si>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</si>
  <si>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</si>
  <si>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</si>
  <si>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</si>
  <si>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</si>
  <si>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</si>
  <si>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</si>
  <si>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</si>
  <si>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</si>
  <si>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</si>
  <si>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</si>
  <si>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</si>
  <si>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</si>
  <si>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</si>
  <si>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</si>
  <si>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</si>
  <si>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</si>
  <si>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</si>
  <si>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</si>
  <si>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</si>
  <si>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</si>
  <si>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</si>
  <si>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</si>
  <si>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</si>
  <si>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</si>
  <si>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</si>
  <si>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</si>
  <si>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</si>
  <si>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</si>
  <si>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</si>
  <si>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</si>
  <si>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</si>
  <si>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</si>
  <si>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</si>
  <si>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</si>
  <si>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</si>
  <si>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</si>
  <si>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</si>
  <si>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</si>
  <si>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</si>
  <si>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</si>
  <si>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</si>
  <si>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</si>
  <si>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</si>
  <si>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</si>
  <si>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</si>
  <si>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</si>
  <si>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</si>
  <si>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</si>
  <si>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</si>
  <si>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</si>
  <si>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</si>
  <si>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</si>
  <si>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</si>
  <si>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</si>
  <si>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</si>
  <si>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</si>
  <si>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</si>
  <si>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</si>
  <si>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</si>
  <si>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</si>
  <si>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</si>
  <si>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</si>
  <si>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</si>
  <si>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</si>
  <si>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</si>
  <si>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</si>
  <si>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</si>
  <si>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</si>
  <si>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</si>
  <si>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</si>
  <si>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</si>
  <si>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</si>
  <si>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</si>
  <si>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</si>
  <si>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</si>
  <si>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</si>
  <si>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</si>
  <si>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</si>
  <si>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</si>
  <si>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</si>
  <si>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</si>
  <si>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</si>
  <si>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</si>
  <si>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</si>
  <si>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</si>
  <si>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</si>
  <si>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</si>
  <si>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</si>
  <si>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</si>
  <si>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</si>
  <si>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</si>
  <si>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</si>
  <si>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</si>
  <si>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</si>
  <si>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</si>
  <si>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</si>
  <si>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</si>
  <si>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</si>
  <si>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</si>
  <si>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</si>
  <si>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</si>
  <si>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</si>
  <si>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</si>
  <si>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</si>
  <si>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</si>
  <si>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</si>
  <si>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</si>
  <si>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</si>
  <si>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</si>
  <si>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</si>
  <si>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</si>
  <si>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</si>
  <si>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</si>
  <si>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</si>
  <si>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</si>
  <si>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</si>
  <si>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</si>
  <si>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</si>
  <si>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</si>
  <si>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</si>
  <si>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</si>
  <si>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</si>
  <si>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</si>
  <si>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</si>
  <si>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</si>
  <si>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</si>
  <si>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</si>
  <si>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</si>
  <si>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</si>
  <si>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</si>
  <si>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</si>
  <si>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</si>
  <si>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</si>
  <si>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</si>
  <si>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</si>
  <si>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</si>
  <si>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</si>
  <si>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</si>
  <si>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</si>
  <si>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</si>
  <si>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</si>
  <si>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</si>
  <si>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</si>
  <si>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</si>
  <si>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</si>
  <si>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</si>
  <si>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</si>
  <si>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</si>
  <si>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</si>
  <si>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</si>
  <si>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</si>
  <si>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</si>
  <si>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</si>
  <si>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</si>
  <si>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</si>
  <si>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</si>
  <si>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</si>
  <si>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</si>
  <si>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</si>
  <si>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</si>
  <si>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</si>
  <si>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</si>
  <si>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</si>
  <si>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</si>
  <si>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</si>
  <si>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</si>
  <si>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</si>
  <si>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</si>
  <si>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</si>
  <si>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</si>
  <si>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</si>
  <si>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</si>
  <si>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</si>
  <si>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</si>
  <si>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</si>
  <si>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</si>
  <si>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</si>
  <si>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</si>
  <si>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</si>
  <si>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</si>
  <si>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</si>
  <si>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</si>
  <si>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</si>
  <si>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</si>
  <si>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</si>
  <si>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</si>
  <si>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</si>
  <si>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</si>
  <si>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</si>
  <si>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</si>
  <si>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</si>
  <si>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</si>
  <si>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</si>
  <si>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</si>
  <si>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</si>
  <si>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</si>
  <si>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</si>
  <si>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</si>
  <si>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</si>
  <si>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</si>
  <si>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</si>
  <si>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</si>
  <si>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</si>
  <si>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</si>
  <si>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</si>
  <si>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</si>
  <si>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</si>
  <si>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</si>
  <si>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</si>
  <si>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</si>
  <si>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</si>
  <si>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</si>
  <si>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</si>
  <si>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</si>
  <si>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</si>
  <si>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</si>
  <si>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</si>
  <si>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</si>
  <si>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</si>
  <si>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</si>
  <si>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</si>
  <si>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</si>
  <si>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</si>
  <si>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</si>
  <si>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</si>
  <si>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</si>
  <si>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</si>
  <si>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</si>
  <si>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</si>
  <si>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</si>
  <si>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</si>
  <si>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</si>
  <si>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</si>
  <si>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</si>
  <si>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</si>
  <si>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</si>
  <si>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</si>
  <si>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</si>
  <si>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</si>
  <si>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</si>
  <si>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</si>
  <si>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</si>
  <si>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</si>
  <si>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</si>
  <si>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</si>
  <si>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</si>
  <si>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</si>
  <si>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</si>
  <si>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</si>
  <si>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</si>
  <si>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</si>
  <si>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</si>
  <si>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</si>
  <si>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</si>
  <si>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</si>
  <si>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</si>
  <si>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</si>
  <si>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</si>
  <si>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</si>
  <si>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</si>
  <si>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</si>
  <si>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</si>
  <si>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</si>
  <si>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</si>
  <si>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</si>
  <si>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</si>
  <si>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</si>
  <si>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</si>
  <si>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</si>
  <si>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</si>
  <si>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</si>
  <si>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</si>
  <si>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</si>
  <si>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</si>
  <si>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</si>
  <si>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</si>
  <si>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</si>
  <si>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</si>
  <si>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</si>
  <si>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</si>
  <si>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</si>
  <si>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</si>
  <si>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</si>
  <si>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</si>
  <si>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</si>
  <si>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</si>
  <si>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</si>
  <si>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</si>
  <si>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</si>
  <si>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</si>
  <si>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</si>
  <si>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</si>
  <si>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</si>
  <si>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</si>
  <si>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</si>
  <si>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</si>
  <si>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</si>
  <si>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</si>
  <si>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</si>
  <si>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</si>
  <si>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</si>
  <si>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</si>
  <si>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</si>
  <si>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</si>
  <si>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</si>
  <si>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</si>
  <si>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</si>
  <si>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</si>
  <si>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</si>
  <si>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</si>
  <si>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</si>
  <si>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</si>
  <si>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</si>
  <si>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</si>
  <si>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</si>
  <si>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</si>
  <si>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</si>
  <si>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</si>
  <si>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</si>
  <si>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</si>
  <si>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</si>
  <si>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</si>
  <si>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</si>
  <si>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</si>
  <si>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</si>
  <si>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</si>
  <si>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</si>
  <si>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</si>
  <si>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</si>
  <si>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</si>
  <si>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</si>
  <si>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</si>
  <si>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</si>
  <si>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</si>
  <si>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</si>
  <si>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</si>
  <si>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</si>
  <si>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</si>
  <si>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</si>
  <si>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</si>
  <si>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</si>
  <si>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</si>
  <si>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</si>
  <si>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</si>
  <si>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</si>
  <si>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</si>
  <si>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</si>
  <si>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</si>
  <si>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</si>
  <si>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</si>
  <si>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</si>
  <si>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</si>
  <si>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</si>
  <si>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</si>
  <si>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</si>
  <si>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</si>
  <si>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</si>
  <si>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</si>
  <si>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</si>
  <si>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</si>
  <si>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</si>
  <si>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</si>
  <si>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</si>
  <si>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</si>
  <si>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</si>
  <si>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</si>
  <si>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</si>
  <si>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</si>
  <si>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</si>
  <si>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</si>
  <si>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</si>
  <si>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</si>
  <si>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</si>
  <si>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</si>
  <si>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</si>
  <si>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</si>
  <si>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</si>
  <si>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</si>
  <si>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</si>
  <si>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</si>
  <si>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</si>
  <si>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</si>
  <si>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</si>
  <si>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</si>
  <si>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</si>
  <si>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</si>
  <si>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</si>
  <si>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</si>
  <si>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</si>
  <si>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</si>
  <si>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</si>
  <si>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</si>
  <si>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</si>
  <si>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</si>
  <si>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</si>
  <si>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</si>
  <si>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</si>
  <si>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</si>
  <si>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</si>
  <si>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</si>
  <si>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</si>
  <si>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</si>
  <si>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</si>
  <si>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</si>
  <si>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</si>
  <si>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</si>
  <si>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</si>
  <si>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</si>
  <si>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</si>
  <si>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</si>
  <si>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</si>
  <si>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</si>
  <si>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</si>
  <si>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</si>
  <si>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</si>
  <si>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</si>
  <si>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</si>
  <si>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</si>
  <si>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</si>
  <si>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</si>
  <si>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</si>
  <si>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</si>
  <si>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</si>
  <si>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</si>
  <si>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</si>
  <si>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</si>
  <si>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</si>
  <si>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</si>
  <si>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</si>
  <si>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</si>
  <si>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</si>
  <si>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</si>
  <si>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</si>
  <si>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</si>
  <si>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</si>
  <si>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</si>
  <si>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</si>
  <si>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</si>
  <si>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</si>
  <si>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</si>
  <si>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</si>
  <si>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</si>
  <si>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</si>
  <si>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</si>
  <si>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</si>
  <si>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</si>
  <si>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</si>
  <si>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</si>
  <si>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</si>
  <si>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</si>
  <si>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</si>
  <si>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</si>
  <si>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</si>
  <si>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</si>
  <si>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</si>
  <si>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</si>
  <si>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</si>
  <si>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</si>
  <si>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</si>
  <si>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</si>
  <si>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</si>
  <si>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</si>
  <si>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</si>
  <si>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</si>
  <si>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</si>
  <si>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</si>
  <si>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</si>
  <si>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</si>
  <si>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</si>
  <si>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</si>
  <si>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</si>
  <si>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</si>
  <si>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</si>
  <si>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</si>
  <si>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</si>
  <si>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</si>
  <si>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</si>
  <si>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</si>
  <si>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</si>
  <si>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</si>
  <si>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</si>
  <si>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</si>
  <si>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</si>
  <si>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</si>
  <si>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</si>
  <si>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</si>
  <si>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</si>
  <si>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</si>
  <si>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</si>
  <si>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</si>
  <si>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</si>
  <si>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</si>
  <si>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</si>
  <si>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</si>
  <si>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</si>
  <si>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</si>
  <si>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</si>
  <si>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</si>
  <si>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</si>
  <si>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</si>
  <si>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</si>
  <si>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</si>
  <si>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</si>
  <si>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</si>
  <si>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</si>
  <si>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</si>
  <si>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</si>
  <si>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</si>
  <si>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</si>
  <si>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</si>
  <si>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</si>
  <si>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</si>
  <si>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</si>
  <si>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</si>
  <si>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</si>
  <si>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</si>
  <si>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</si>
  <si>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</si>
  <si>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</si>
  <si>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</si>
  <si>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</si>
  <si>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</si>
  <si>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</si>
  <si>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</si>
  <si>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</si>
  <si>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</si>
  <si>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</si>
  <si>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</si>
  <si>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</si>
  <si>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</si>
  <si>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</si>
  <si>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</si>
  <si>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</si>
  <si>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</si>
  <si>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</si>
  <si>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</si>
  <si>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</si>
  <si>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</si>
  <si>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</si>
  <si>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</si>
  <si>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</si>
  <si>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</si>
  <si>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</si>
  <si>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</si>
  <si>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</si>
  <si>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</si>
  <si>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</si>
  <si>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</si>
  <si>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</si>
  <si>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</si>
  <si>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</si>
  <si>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</si>
  <si>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</si>
  <si>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</si>
  <si>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</si>
  <si>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</si>
  <si>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</si>
  <si>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</si>
  <si>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</si>
  <si>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</si>
  <si>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</si>
  <si>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</si>
  <si>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</si>
  <si>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</si>
  <si>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</si>
  <si>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</si>
  <si>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</si>
  <si>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</si>
  <si>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</si>
  <si>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</si>
  <si>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</si>
  <si>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</si>
  <si>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</si>
  <si>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</si>
  <si>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</si>
  <si>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</si>
  <si>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</si>
  <si>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</si>
  <si>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</si>
  <si>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</si>
  <si>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</si>
  <si>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</si>
  <si>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</si>
  <si>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</si>
  <si>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</si>
  <si>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</si>
  <si>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</si>
  <si>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</si>
  <si>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</si>
  <si>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</si>
  <si>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</si>
  <si>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</si>
  <si>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</si>
  <si>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</si>
  <si>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</si>
  <si>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</si>
  <si>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</si>
  <si>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</si>
  <si>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</si>
  <si>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</si>
  <si>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</si>
  <si>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</si>
  <si>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</si>
  <si>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</si>
  <si>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</si>
  <si>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</si>
  <si>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</si>
  <si>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</si>
  <si>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</si>
  <si>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</si>
  <si>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</si>
  <si>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</si>
  <si>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</si>
  <si>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</si>
  <si>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</si>
  <si>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</si>
  <si>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</si>
  <si>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</si>
  <si>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</si>
  <si>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</si>
  <si>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</si>
  <si>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</si>
  <si>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</si>
  <si>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</si>
  <si>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</si>
  <si>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</si>
  <si>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</si>
  <si>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</si>
  <si>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</si>
  <si>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</si>
  <si>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</si>
  <si>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</si>
  <si>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</si>
  <si>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</si>
  <si>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</si>
  <si>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</si>
  <si>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</si>
  <si>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</si>
  <si>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</si>
  <si>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</si>
  <si>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</si>
  <si>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</si>
  <si>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</si>
  <si>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</si>
  <si>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</si>
  <si>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</si>
  <si>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</si>
  <si>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</si>
  <si>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</si>
  <si>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</si>
  <si>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</si>
  <si>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</si>
  <si>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</si>
  <si>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</si>
  <si>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</si>
  <si>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</si>
  <si>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</si>
  <si>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</si>
  <si>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</si>
  <si>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</si>
  <si>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</si>
  <si>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</si>
  <si>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</si>
  <si>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</si>
  <si>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</si>
  <si>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</si>
  <si>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</si>
  <si>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</si>
  <si>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</si>
  <si>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</si>
  <si>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</si>
  <si>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</si>
  <si>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</si>
  <si>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</si>
  <si>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</si>
  <si>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</si>
  <si>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</si>
  <si>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</si>
  <si>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</si>
  <si>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</si>
  <si>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</si>
  <si>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</si>
  <si>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</si>
  <si>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</si>
  <si>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</si>
  <si>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</si>
  <si>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</si>
  <si>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</si>
  <si>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</si>
  <si>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</si>
  <si>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</si>
  <si>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</si>
  <si>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</si>
  <si>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</si>
  <si>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</si>
  <si>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</si>
  <si>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</si>
  <si>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</si>
  <si>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</si>
  <si>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</si>
  <si>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</si>
  <si>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</si>
  <si>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</si>
  <si>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</si>
  <si>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</si>
  <si>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</si>
  <si>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</si>
  <si>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</si>
  <si>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</si>
  <si>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</si>
  <si>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</si>
  <si>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</si>
  <si>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</si>
  <si>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</si>
  <si>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</si>
  <si>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</si>
  <si>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</si>
  <si>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</si>
  <si>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</si>
  <si>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</si>
  <si>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</si>
  <si>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</si>
  <si>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</si>
  <si>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</si>
  <si>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</si>
  <si>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</si>
  <si>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</si>
  <si>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</si>
  <si>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</si>
  <si>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</si>
  <si>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</si>
  <si>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</si>
  <si>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</si>
  <si>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</si>
  <si>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</si>
  <si>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</si>
  <si>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</si>
  <si>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</si>
  <si>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</si>
  <si>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</si>
  <si>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</si>
  <si>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</si>
  <si>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</si>
  <si>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</si>
  <si>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</si>
  <si>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</si>
  <si>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</si>
  <si>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</si>
  <si>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</si>
  <si>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</si>
  <si>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</si>
  <si>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</si>
  <si>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</si>
  <si>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</si>
  <si>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</si>
  <si>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</si>
  <si>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</si>
  <si>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</si>
  <si>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</si>
  <si>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</si>
  <si>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</si>
  <si>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</si>
  <si>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</si>
  <si>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</si>
  <si>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</si>
  <si>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</si>
  <si>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</si>
  <si>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</si>
  <si>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</si>
  <si>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</si>
  <si>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</si>
  <si>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</si>
  <si>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</si>
  <si>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</si>
  <si>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</si>
  <si>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</si>
  <si>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</si>
  <si>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</si>
  <si>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</si>
  <si>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</si>
  <si>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</si>
  <si>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</si>
  <si>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</si>
  <si>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</si>
  <si>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</si>
  <si>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</si>
  <si>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</si>
  <si>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</si>
  <si>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</si>
  <si>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</si>
  <si>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</si>
  <si>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</si>
  <si>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</si>
  <si>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</si>
  <si>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</si>
  <si>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</si>
  <si>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</si>
  <si>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</si>
  <si>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</si>
  <si>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</si>
  <si>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</si>
  <si>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</si>
  <si>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</si>
  <si>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</si>
  <si>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</si>
  <si>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</si>
  <si>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</si>
  <si>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</si>
  <si>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</si>
  <si>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</si>
  <si>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</si>
  <si>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</si>
  <si>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</si>
  <si>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</si>
  <si>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</si>
  <si>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</si>
  <si>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</si>
  <si>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</si>
  <si>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</si>
  <si>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</si>
  <si>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</si>
  <si>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</si>
  <si>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</si>
  <si>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</si>
  <si>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</si>
  <si>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</si>
  <si>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</si>
  <si>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</si>
  <si>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</si>
  <si>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</si>
  <si>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</si>
  <si>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</si>
  <si>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</si>
  <si>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</si>
  <si>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</si>
  <si>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</si>
  <si>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</si>
  <si>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</si>
  <si>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</si>
  <si>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</si>
  <si>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</si>
  <si>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</si>
  <si>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</si>
  <si>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</si>
  <si>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</si>
  <si>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</si>
  <si>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</si>
  <si>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</si>
  <si>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</si>
  <si>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</si>
  <si>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</si>
  <si>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</si>
  <si>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</si>
  <si>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</si>
  <si>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</si>
  <si>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</si>
  <si>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</si>
  <si>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</si>
  <si>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</si>
  <si>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</si>
  <si>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</si>
  <si>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</si>
  <si>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</si>
  <si>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</si>
  <si>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</si>
  <si>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</si>
  <si>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</si>
  <si>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</si>
  <si>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</si>
  <si>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</si>
  <si>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</si>
  <si>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</si>
  <si>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</si>
  <si>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</si>
  <si>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</si>
  <si>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</si>
  <si>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</si>
  <si>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</si>
  <si>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</si>
  <si>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</si>
  <si>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</si>
  <si>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</si>
  <si>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</si>
  <si>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</si>
  <si>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</si>
  <si>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</si>
  <si>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</si>
  <si>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</si>
  <si>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</si>
  <si>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</si>
  <si>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</si>
  <si>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</si>
  <si>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</si>
  <si>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</si>
  <si>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</si>
  <si>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</si>
  <si>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</si>
  <si>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</si>
  <si>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</si>
  <si>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</si>
  <si>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</si>
  <si>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</si>
  <si>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</si>
  <si>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</si>
  <si>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</si>
  <si>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</si>
  <si>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</si>
  <si>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</si>
  <si>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</si>
  <si>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</si>
  <si>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</si>
  <si>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</si>
  <si>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</si>
  <si>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</si>
  <si>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</si>
  <si>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</si>
  <si>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</si>
  <si>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</si>
  <si>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</si>
  <si>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</si>
  <si>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</si>
  <si>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</si>
  <si>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</si>
  <si>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</si>
  <si>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</si>
  <si>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</si>
  <si>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</si>
  <si>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</si>
  <si>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</si>
  <si>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</si>
  <si>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</si>
  <si>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</si>
  <si>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</si>
  <si>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</si>
  <si>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</si>
  <si>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</si>
  <si>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</si>
  <si>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</si>
  <si>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</si>
  <si>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</si>
  <si>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</si>
  <si>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</si>
  <si>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</si>
  <si>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</si>
  <si>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</si>
  <si>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</si>
  <si>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</si>
  <si>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</si>
  <si>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</si>
  <si>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</si>
  <si>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</si>
  <si>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</si>
  <si>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</si>
  <si>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</si>
  <si>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</si>
  <si>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</si>
  <si>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</si>
  <si>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</si>
  <si>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</si>
  <si>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</si>
  <si>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</si>
  <si>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</si>
  <si>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</si>
  <si>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</si>
  <si>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</si>
  <si>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</si>
  <si>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</si>
  <si>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</si>
  <si>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</si>
  <si>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</si>
  <si>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</si>
  <si>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</si>
  <si>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</si>
  <si>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</si>
  <si>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</si>
  <si>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</si>
  <si>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</si>
  <si>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</si>
  <si>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</si>
  <si>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</si>
  <si>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</si>
  <si>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</si>
  <si>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</si>
  <si>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</si>
  <si>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</si>
  <si>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</si>
  <si>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</si>
  <si>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</si>
  <si>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</si>
  <si>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</si>
  <si>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</si>
  <si>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</si>
  <si>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</si>
  <si>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</si>
  <si>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</si>
  <si>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</si>
  <si>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</si>
  <si>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</si>
  <si>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</si>
  <si>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</si>
  <si>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</si>
  <si>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</si>
  <si>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</si>
  <si>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</si>
  <si>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</si>
  <si>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</si>
  <si>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</si>
  <si>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</si>
  <si>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</si>
  <si>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</si>
  <si>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</si>
  <si>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</si>
  <si>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</si>
  <si>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</si>
  <si>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</si>
  <si>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</si>
  <si>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</si>
  <si>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</si>
  <si>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</si>
  <si>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</si>
  <si>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</si>
  <si>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</si>
  <si>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</si>
  <si>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</si>
  <si>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</si>
  <si>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</si>
  <si>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</si>
  <si>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</si>
  <si>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</si>
  <si>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</si>
  <si>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</si>
  <si>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</si>
  <si>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</si>
  <si>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</si>
  <si>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</si>
  <si>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</si>
  <si>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</si>
  <si>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</si>
  <si>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</si>
  <si>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</si>
  <si>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</si>
  <si>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</si>
  <si>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</si>
  <si>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</si>
  <si>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</si>
  <si>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</si>
  <si>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</si>
  <si>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</si>
  <si>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</si>
  <si>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</si>
  <si>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</si>
  <si>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</si>
  <si>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</si>
  <si>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</si>
  <si>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</si>
  <si>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</si>
  <si>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</si>
  <si>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</si>
  <si>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</si>
  <si>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</si>
  <si>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</si>
  <si>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</si>
  <si>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</si>
  <si>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</si>
  <si>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</si>
  <si>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</si>
  <si>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</si>
  <si>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</si>
  <si>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</si>
  <si>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</si>
  <si>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</si>
  <si>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</si>
  <si>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</si>
  <si>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</si>
  <si>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</si>
  <si>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</si>
  <si>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</si>
  <si>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</si>
  <si>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</si>
  <si>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</si>
  <si>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</si>
  <si>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</si>
  <si>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</si>
  <si>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</si>
  <si>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</si>
  <si>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</si>
  <si>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</si>
  <si>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</si>
  <si>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</si>
  <si>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</si>
  <si>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</si>
  <si>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</si>
  <si>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</si>
  <si>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</si>
  <si>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</si>
  <si>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</si>
  <si>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</si>
  <si>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</si>
  <si>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</si>
  <si>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</si>
  <si>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</si>
  <si>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</si>
  <si>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</si>
  <si>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</si>
  <si>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</si>
  <si>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</si>
  <si>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</si>
  <si>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</si>
  <si>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</si>
  <si>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</si>
  <si>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</si>
  <si>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</si>
  <si>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</si>
  <si>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</si>
  <si>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</si>
  <si>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</si>
  <si>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</si>
  <si>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</si>
  <si>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</si>
  <si>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</si>
  <si>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</si>
  <si>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</si>
  <si>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</si>
  <si>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</si>
  <si>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</si>
  <si>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</si>
  <si>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</si>
  <si>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</si>
  <si>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</si>
  <si>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</si>
  <si>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</si>
  <si>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</si>
  <si>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</si>
  <si>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</si>
  <si>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</si>
  <si>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</si>
  <si>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</si>
  <si>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</si>
  <si>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</si>
  <si>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</si>
  <si>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</si>
  <si>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</si>
  <si>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</si>
  <si>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</si>
  <si>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</si>
  <si>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</si>
  <si>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</si>
  <si>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</si>
  <si>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</si>
  <si>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</si>
  <si>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</si>
  <si>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</si>
  <si>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</si>
  <si>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</si>
  <si>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</si>
  <si>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</si>
  <si>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</si>
  <si>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</si>
  <si>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</si>
  <si>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</si>
  <si>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</si>
  <si>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</si>
  <si>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</si>
  <si>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</si>
  <si>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</si>
  <si>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</si>
  <si>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</si>
  <si>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</si>
  <si>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</si>
  <si>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</si>
  <si>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</si>
  <si>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</si>
  <si>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</si>
  <si>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</si>
  <si>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</si>
  <si>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</si>
  <si>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</si>
  <si>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</si>
  <si>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</si>
  <si>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</si>
  <si>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</si>
  <si>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</si>
  <si>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</si>
  <si>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</si>
  <si>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</si>
  <si>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</si>
  <si>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</si>
  <si>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</si>
  <si>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</si>
  <si>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</si>
  <si>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</si>
  <si>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</si>
  <si>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</si>
  <si>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</si>
  <si>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</si>
  <si>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</si>
  <si>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</si>
  <si>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</si>
  <si>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</si>
  <si>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</si>
  <si>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</si>
  <si>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</si>
  <si>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</si>
  <si>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</si>
  <si>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</si>
  <si>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</si>
  <si>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</si>
  <si>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</si>
  <si>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</si>
  <si>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</si>
  <si>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</si>
  <si>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</si>
  <si>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</si>
  <si>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</si>
  <si>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</si>
  <si>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</si>
  <si>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</si>
  <si>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</si>
  <si>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</si>
  <si>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</si>
  <si>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</si>
  <si>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</si>
  <si>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</si>
  <si>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</si>
  <si>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</si>
  <si>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</si>
  <si>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</si>
  <si>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</si>
  <si>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</si>
  <si>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</si>
  <si>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</si>
  <si>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</si>
  <si>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</si>
  <si>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</si>
  <si>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</si>
  <si>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</si>
  <si>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</si>
  <si>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</si>
  <si>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</si>
  <si>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</si>
  <si>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</si>
  <si>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</si>
  <si>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</si>
  <si>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</si>
  <si>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</si>
  <si>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</si>
  <si>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</si>
  <si>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</si>
  <si>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</si>
  <si>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</si>
  <si>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</si>
  <si>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</si>
  <si>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</si>
  <si>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</si>
  <si>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</si>
  <si>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</si>
  <si>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</si>
  <si>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</si>
  <si>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</si>
  <si>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</si>
  <si>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</si>
  <si>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</si>
  <si>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</si>
  <si>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</si>
  <si>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</si>
  <si>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</si>
  <si>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</si>
  <si>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</si>
  <si>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</si>
  <si>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</si>
  <si>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</si>
  <si>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</si>
  <si>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</si>
  <si>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</si>
  <si>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</si>
  <si>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</si>
  <si>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</si>
  <si>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</si>
  <si>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</si>
  <si>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</si>
  <si>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</si>
  <si>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</si>
  <si>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</si>
  <si>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</si>
  <si>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</si>
  <si>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</si>
  <si>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</si>
  <si>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</si>
  <si>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</si>
  <si>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</si>
  <si>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</si>
  <si>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</si>
  <si>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</si>
  <si>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</si>
  <si>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</si>
  <si>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</si>
  <si>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</si>
  <si>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</si>
  <si>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</si>
  <si>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</si>
  <si>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</si>
  <si>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</si>
  <si>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</si>
  <si>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</si>
  <si>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</si>
  <si>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</si>
  <si>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</si>
  <si>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</si>
  <si>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</si>
  <si>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</si>
  <si>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</si>
  <si>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</si>
  <si>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</si>
  <si>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</si>
  <si>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</si>
  <si>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</si>
  <si>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</si>
  <si>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</si>
  <si>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</si>
  <si>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</si>
  <si>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</si>
  <si>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</si>
  <si>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</si>
  <si>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</si>
  <si>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</si>
  <si>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</si>
  <si>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</si>
  <si>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</si>
  <si>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</si>
  <si>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</si>
  <si>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</si>
  <si>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</si>
  <si>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</si>
  <si>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</si>
  <si>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</si>
  <si>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</si>
  <si>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</si>
  <si>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</si>
  <si>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</si>
  <si>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</si>
  <si>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</si>
  <si>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</si>
  <si>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</si>
  <si>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</si>
  <si>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</si>
  <si>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</si>
  <si>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</si>
  <si>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</si>
  <si>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</si>
  <si>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</si>
  <si>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</si>
  <si>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</si>
  <si>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</si>
  <si>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</si>
  <si>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</si>
  <si>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</si>
  <si>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</si>
  <si>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</si>
  <si>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</si>
  <si>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</si>
  <si>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</si>
  <si>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</si>
  <si>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</si>
  <si>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</si>
  <si>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</si>
  <si>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</si>
  <si>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</si>
  <si>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</si>
  <si>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</si>
  <si>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</si>
  <si>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</si>
  <si>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</si>
  <si>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</si>
  <si>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</si>
  <si>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</si>
  <si>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</si>
  <si>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</si>
  <si>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</si>
  <si>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</si>
  <si>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</si>
  <si>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</si>
  <si>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</si>
  <si>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</si>
  <si>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</si>
  <si>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</si>
  <si>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</si>
  <si>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</si>
  <si>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</si>
  <si>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</si>
  <si>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</si>
  <si>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</si>
  <si>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</si>
  <si>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</si>
  <si>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</si>
  <si>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</si>
  <si>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</si>
  <si>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</si>
  <si>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</si>
  <si>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</si>
  <si>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</si>
  <si>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</si>
  <si>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</si>
  <si>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</si>
  <si>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</si>
  <si>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</si>
  <si>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</si>
  <si>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</si>
  <si>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</si>
  <si>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</si>
  <si>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</si>
  <si>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</si>
  <si>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</si>
  <si>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</si>
  <si>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</si>
  <si>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</si>
  <si>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</si>
  <si>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</si>
  <si>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</si>
  <si>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</si>
  <si>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</si>
  <si>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</si>
  <si>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</si>
  <si>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</si>
  <si>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</si>
  <si>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</si>
  <si>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</si>
  <si>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</si>
  <si>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</si>
  <si>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</si>
  <si>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</si>
  <si>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</si>
  <si>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</si>
  <si>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</si>
  <si>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</si>
  <si>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</si>
  <si>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</si>
  <si>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</si>
  <si>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</si>
  <si>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</si>
  <si>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</si>
  <si>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</si>
  <si>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</si>
  <si>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</si>
  <si>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</si>
  <si>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</si>
  <si>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</si>
  <si>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</si>
  <si>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</si>
  <si>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</si>
  <si>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</si>
  <si>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</si>
  <si>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</si>
  <si>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</si>
  <si>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</si>
  <si>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</si>
  <si>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</si>
  <si>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</si>
  <si>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</si>
  <si>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</si>
  <si>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</si>
  <si>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</si>
  <si>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</si>
  <si>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</si>
  <si>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</si>
  <si>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</si>
  <si>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</si>
  <si>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</si>
  <si>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</si>
  <si>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</si>
  <si>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</si>
  <si>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</si>
  <si>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</si>
  <si>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</si>
  <si>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</si>
  <si>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</si>
  <si>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</si>
  <si>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</si>
  <si>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</si>
  <si>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</si>
  <si>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</si>
  <si>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</si>
  <si>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</si>
  <si>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</si>
  <si>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</si>
  <si>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</si>
  <si>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</si>
  <si>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</si>
  <si>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</si>
  <si>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</si>
  <si>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</si>
  <si>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</si>
  <si>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</si>
  <si>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</si>
  <si>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</si>
  <si>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</si>
  <si>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</si>
  <si>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</si>
  <si>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</si>
  <si>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</si>
  <si>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</si>
  <si>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</si>
  <si>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</si>
  <si>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</si>
  <si>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</si>
  <si>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</si>
  <si>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</si>
  <si>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</si>
  <si>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</si>
  <si>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</si>
  <si>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</si>
  <si>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</si>
  <si>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</si>
  <si>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</si>
  <si>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</si>
  <si>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</si>
  <si>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</si>
  <si>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</si>
  <si>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</si>
  <si>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</si>
  <si>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</si>
  <si>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</si>
  <si>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</si>
  <si>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</si>
  <si>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</si>
  <si>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</si>
  <si>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</si>
  <si>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</si>
  <si>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</si>
  <si>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</si>
  <si>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</si>
  <si>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</si>
  <si>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</si>
  <si>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</si>
  <si>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</si>
  <si>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</si>
  <si>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</si>
  <si>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</si>
  <si>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</si>
  <si>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</si>
  <si>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</si>
  <si>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</si>
  <si>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</si>
  <si>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</si>
  <si>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</si>
  <si>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</si>
  <si>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</si>
  <si>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</si>
  <si>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</si>
  <si>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</si>
  <si>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</si>
  <si>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</si>
  <si>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</si>
  <si>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</si>
  <si>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</si>
  <si>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</si>
  <si>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</si>
  <si>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</si>
  <si>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</si>
  <si>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</si>
  <si>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</si>
  <si>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</si>
  <si>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</si>
  <si>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</si>
  <si>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</si>
  <si>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</si>
  <si>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</si>
  <si>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</si>
  <si>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</si>
  <si>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</si>
  <si>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</si>
  <si>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</si>
  <si>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</si>
  <si>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</si>
  <si>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</si>
  <si>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</si>
  <si>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</si>
  <si>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</si>
  <si>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</si>
  <si>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</si>
  <si>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</si>
  <si>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</si>
  <si>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</si>
  <si>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</si>
  <si>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</si>
  <si>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</si>
  <si>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</si>
  <si>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</si>
  <si>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</si>
  <si>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</si>
  <si>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</si>
  <si>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</si>
  <si>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</si>
  <si>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</si>
  <si>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</si>
  <si>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</si>
  <si>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</si>
  <si>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</si>
  <si>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</si>
  <si>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</si>
  <si>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</si>
  <si>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</si>
  <si>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</si>
  <si>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</si>
  <si>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</si>
  <si>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</si>
  <si>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</si>
  <si>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</si>
  <si>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</si>
  <si>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</si>
  <si>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</si>
  <si>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</si>
  <si>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</si>
  <si>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</si>
  <si>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</si>
  <si>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</si>
  <si>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</si>
  <si>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</si>
  <si>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</si>
  <si>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</si>
  <si>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</si>
  <si>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</si>
  <si>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</si>
  <si>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</si>
  <si>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</si>
  <si>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</si>
  <si>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</si>
  <si>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</si>
  <si>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</si>
  <si>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</si>
  <si>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</si>
  <si>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</si>
  <si>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</si>
  <si>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</si>
  <si>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</si>
  <si>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</si>
  <si>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</si>
  <si>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</si>
  <si>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</si>
  <si>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</si>
  <si>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</si>
  <si>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</si>
  <si>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</si>
  <si>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</si>
  <si>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</si>
  <si>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</si>
  <si>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</si>
  <si>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</si>
  <si>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</si>
  <si>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</si>
  <si>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</si>
  <si>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</si>
  <si>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</si>
  <si>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</si>
  <si>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</si>
  <si>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</si>
  <si>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</si>
  <si>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</si>
  <si>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</si>
  <si>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</si>
  <si>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</si>
  <si>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</si>
  <si>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</si>
  <si>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</si>
  <si>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</si>
  <si>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</si>
  <si>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</si>
  <si>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</si>
  <si>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</si>
  <si>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</si>
  <si>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</si>
  <si>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</si>
  <si>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</si>
  <si>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</si>
  <si>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</si>
  <si>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</si>
  <si>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</si>
  <si>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</si>
  <si>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</si>
  <si>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</si>
  <si>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</si>
  <si>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</si>
  <si>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</si>
  <si>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</si>
  <si>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</si>
  <si>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</si>
  <si>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</si>
  <si>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</si>
  <si>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</si>
  <si>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</si>
  <si>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</si>
  <si>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</si>
  <si>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</si>
  <si>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</si>
  <si>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</si>
  <si>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</si>
  <si>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</si>
  <si>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</si>
  <si>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</si>
  <si>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</si>
  <si>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</si>
  <si>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</si>
  <si>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</si>
  <si>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</si>
  <si>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</si>
  <si>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</si>
  <si>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</si>
  <si>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</si>
  <si>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</si>
  <si>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</si>
  <si>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</si>
  <si>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</si>
  <si>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</si>
  <si>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</si>
  <si>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</si>
  <si>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</si>
  <si>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</si>
  <si>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</si>
  <si>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</si>
  <si>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</si>
  <si>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</si>
  <si>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</si>
  <si>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</si>
  <si>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</si>
  <si>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</si>
  <si>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</si>
  <si>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</si>
  <si>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</si>
  <si>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</si>
  <si>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</si>
  <si>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</si>
  <si>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</si>
  <si>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</si>
  <si>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</si>
  <si>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</si>
  <si>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</si>
  <si>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</si>
  <si>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</si>
  <si>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</si>
  <si>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</si>
  <si>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</si>
  <si>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</si>
  <si>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</si>
  <si>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</si>
  <si>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</si>
  <si>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</si>
  <si>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</si>
  <si>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</si>
  <si>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</si>
  <si>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</si>
  <si>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</si>
  <si>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</si>
  <si>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</si>
  <si>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</si>
  <si>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</si>
  <si>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</si>
  <si>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</si>
  <si>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</si>
  <si>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</si>
  <si>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</si>
  <si>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</si>
  <si>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</si>
  <si>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</si>
  <si>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</si>
  <si>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</si>
  <si>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</si>
  <si>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</si>
  <si>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</si>
  <si>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</si>
  <si>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</si>
  <si>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</si>
  <si>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</si>
  <si>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</si>
  <si>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</si>
  <si>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</si>
  <si>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</si>
  <si>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</si>
  <si>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</si>
  <si>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</si>
  <si>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</si>
  <si>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</si>
  <si>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</si>
  <si>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</si>
  <si>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</si>
  <si>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</si>
  <si>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</si>
  <si>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</si>
  <si>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</si>
  <si>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</si>
  <si>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</si>
  <si>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</si>
  <si>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</si>
  <si>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</si>
  <si>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</si>
  <si>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</si>
  <si>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</si>
  <si>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</si>
  <si>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</si>
  <si>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</si>
  <si>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</si>
  <si>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</si>
  <si>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</si>
  <si>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</si>
  <si>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</si>
  <si>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</si>
  <si>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</si>
  <si>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</si>
  <si>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</si>
  <si>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</si>
  <si>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</si>
  <si>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</si>
  <si>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</si>
  <si>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</si>
  <si>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</si>
  <si>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</si>
  <si>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</si>
  <si>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</si>
  <si>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</si>
  <si>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</si>
  <si>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</si>
  <si>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</si>
  <si>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</si>
  <si>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</si>
  <si>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</si>
  <si>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</si>
  <si>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</si>
  <si>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</si>
  <si>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</si>
  <si>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</si>
  <si>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</si>
  <si>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</si>
  <si>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</si>
  <si>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</si>
  <si>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</si>
  <si>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</si>
  <si>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</si>
  <si>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</si>
  <si>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</si>
  <si>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</si>
  <si>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</si>
  <si>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</si>
  <si>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</si>
  <si>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</si>
  <si>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</si>
  <si>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</si>
  <si>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</si>
  <si>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</si>
  <si>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</si>
  <si>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</si>
  <si>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</si>
  <si>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</si>
  <si>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</si>
  <si>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</si>
  <si>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</si>
  <si>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</si>
  <si>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</si>
  <si>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</si>
  <si>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</si>
  <si>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</si>
  <si>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</si>
  <si>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</si>
  <si>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</si>
  <si>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</si>
  <si>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</si>
  <si>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</si>
  <si>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</si>
  <si>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</si>
  <si>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</si>
  <si>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</si>
  <si>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</si>
  <si>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</si>
  <si>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</si>
  <si>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</si>
  <si>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</si>
  <si>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</si>
  <si>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</si>
  <si>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</si>
  <si>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</si>
  <si>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</si>
  <si>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</si>
  <si>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</si>
  <si>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</si>
  <si>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</si>
  <si>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</si>
  <si>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</si>
  <si>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</si>
  <si>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</si>
  <si>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</si>
  <si>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</si>
  <si>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</si>
  <si>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</si>
  <si>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</si>
  <si>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</si>
  <si>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</si>
  <si>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</si>
  <si>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</si>
  <si>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</si>
  <si>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</si>
  <si>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</si>
  <si>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</si>
  <si>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</si>
  <si>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</si>
  <si>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</si>
  <si>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</si>
  <si>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</si>
  <si>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</si>
  <si>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</si>
  <si>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</si>
  <si>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</si>
  <si>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</si>
  <si>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</si>
  <si>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</si>
  <si>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</si>
  <si>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</si>
  <si>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</si>
  <si>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</si>
  <si>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</si>
  <si>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</si>
  <si>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</si>
  <si>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</si>
  <si>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</si>
  <si>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</si>
  <si>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</si>
  <si>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</si>
  <si>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</si>
  <si>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</si>
  <si>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</si>
  <si>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</si>
  <si>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</si>
  <si>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</si>
  <si>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</si>
  <si>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</si>
  <si>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</si>
  <si>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</si>
  <si>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</si>
  <si>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</si>
  <si>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</si>
  <si>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</si>
  <si>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</si>
  <si>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</si>
  <si>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</si>
  <si>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</si>
  <si>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</si>
  <si>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</si>
  <si>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</si>
  <si>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</si>
  <si>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</si>
  <si>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</si>
  <si>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</si>
  <si>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</si>
  <si>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</si>
  <si>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</si>
  <si>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</si>
  <si>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</si>
  <si>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</si>
  <si>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</si>
  <si>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</si>
  <si>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</si>
  <si>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</si>
  <si>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</si>
  <si>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</si>
  <si>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</si>
  <si>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</si>
  <si>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</si>
  <si>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</si>
  <si>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</si>
  <si>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</si>
  <si>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</si>
  <si>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</si>
  <si>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</si>
  <si>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</si>
  <si>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</si>
  <si>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</si>
  <si>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</si>
  <si>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</si>
  <si>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</si>
  <si>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</si>
  <si>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</si>
  <si>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</si>
  <si>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</si>
  <si>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</si>
  <si>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</si>
  <si>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</si>
  <si>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</si>
  <si>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</si>
  <si>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</si>
  <si>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</si>
  <si>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</si>
  <si>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</si>
  <si>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</si>
  <si>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</si>
  <si>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</si>
  <si>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</si>
  <si>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</si>
  <si>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</si>
  <si>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</si>
  <si>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</si>
  <si>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</si>
  <si>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</si>
  <si>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</si>
  <si>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</si>
  <si>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</si>
  <si>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</si>
  <si>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</si>
  <si>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</si>
  <si>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</si>
  <si>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</si>
  <si>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</si>
  <si>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</si>
  <si>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</si>
  <si>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</si>
  <si>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</si>
  <si>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</si>
  <si>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</si>
  <si>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</si>
  <si>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</si>
  <si>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</si>
  <si>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</si>
  <si>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</si>
  <si>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</si>
  <si>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</si>
  <si>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</si>
  <si>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</si>
  <si>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</si>
  <si>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</si>
  <si>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</si>
  <si>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</si>
  <si>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</si>
  <si>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</si>
  <si>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</si>
  <si>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</si>
  <si>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</si>
  <si>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</si>
  <si>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</si>
  <si>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</si>
  <si>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</si>
  <si>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</si>
  <si>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</si>
  <si>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</si>
  <si>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</si>
  <si>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</si>
  <si>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</si>
  <si>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</si>
  <si>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</si>
  <si>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</si>
  <si>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</si>
  <si>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</si>
  <si>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</si>
  <si>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</si>
  <si>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</si>
  <si>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</si>
  <si>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</si>
  <si>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</si>
  <si>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</si>
  <si>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</si>
  <si>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</si>
  <si>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</si>
  <si>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</si>
  <si>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</si>
  <si>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</si>
  <si>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</si>
  <si>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</si>
  <si>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</si>
  <si>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</si>
  <si>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</si>
  <si>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</si>
  <si>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</si>
  <si>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</si>
  <si>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</si>
  <si>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</si>
  <si>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</si>
  <si>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</si>
  <si>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</si>
  <si>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</si>
  <si>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</si>
  <si>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</si>
  <si>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</si>
  <si>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</si>
  <si>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</si>
  <si>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</si>
  <si>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</si>
  <si>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</si>
  <si>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</si>
  <si>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</si>
  <si>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</si>
  <si>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</si>
  <si>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</si>
  <si>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</si>
  <si>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</si>
  <si>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</si>
  <si>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</si>
  <si>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</si>
  <si>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</si>
  <si>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</si>
  <si>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</si>
  <si>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</si>
  <si>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</si>
  <si>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</si>
  <si>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</si>
  <si>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</si>
  <si>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</si>
  <si>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</si>
  <si>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</si>
  <si>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</si>
  <si>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</si>
  <si>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</si>
  <si>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</si>
  <si>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</si>
  <si>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</si>
  <si>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</si>
  <si>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</si>
  <si>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</si>
  <si>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</si>
  <si>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</si>
  <si>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</si>
  <si>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</si>
  <si>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</si>
  <si>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</si>
  <si>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</si>
  <si>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</si>
  <si>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</si>
  <si>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</si>
  <si>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</si>
  <si>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</si>
  <si>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</si>
  <si>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</si>
  <si>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</si>
  <si>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</si>
  <si>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</si>
  <si>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</si>
  <si>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</si>
  <si>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</si>
  <si>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</si>
  <si>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</si>
  <si>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</si>
  <si>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</si>
  <si>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</si>
  <si>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</si>
  <si>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</si>
  <si>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</si>
  <si>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</si>
  <si>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</si>
  <si>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</si>
  <si>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</si>
  <si>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</si>
  <si>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</si>
  <si>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</si>
  <si>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</si>
  <si>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</si>
  <si>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</si>
  <si>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</si>
  <si>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</si>
  <si>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</si>
  <si>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</si>
  <si>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</si>
  <si>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</si>
  <si>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</si>
  <si>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</si>
  <si>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</si>
  <si>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</si>
  <si>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</si>
  <si>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</si>
  <si>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</si>
  <si>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</si>
  <si>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</si>
  <si>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</si>
  <si>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</si>
  <si>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</si>
  <si>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</si>
  <si>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</si>
  <si>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</si>
  <si>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</si>
  <si>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</si>
  <si>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</si>
  <si>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</si>
  <si>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</si>
  <si>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</si>
  <si>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</si>
  <si>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</si>
  <si>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</si>
  <si>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</si>
  <si>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</si>
  <si>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</si>
  <si>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</si>
  <si>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</si>
  <si>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</si>
  <si>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</si>
  <si>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</si>
  <si>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</si>
  <si>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</si>
  <si>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</si>
  <si>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</si>
  <si>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</si>
  <si>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</si>
  <si>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</si>
  <si>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</si>
  <si>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</si>
  <si>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</si>
  <si>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</si>
  <si>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</si>
  <si>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</si>
  <si>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</si>
  <si>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</si>
  <si>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</si>
  <si>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</si>
  <si>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</si>
  <si>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</si>
  <si>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</si>
  <si>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</si>
  <si>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</si>
  <si>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</si>
  <si>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</si>
  <si>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</si>
  <si>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</si>
  <si>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</si>
  <si>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</si>
  <si>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</si>
  <si>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</si>
  <si>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</si>
  <si>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</si>
  <si>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</si>
  <si>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</si>
  <si>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</si>
  <si>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</si>
  <si>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</si>
  <si>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</si>
  <si>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</si>
  <si>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</si>
  <si>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</si>
  <si>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</si>
  <si>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</si>
  <si>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</si>
  <si>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</si>
  <si>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</si>
  <si>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</si>
  <si>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</si>
  <si>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</si>
  <si>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</si>
  <si>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</si>
  <si>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</si>
  <si>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</si>
  <si>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</si>
  <si>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</si>
  <si>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</si>
  <si>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</si>
  <si>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</si>
  <si>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</si>
  <si>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</si>
  <si>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</si>
  <si>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</si>
  <si>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</si>
  <si>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</si>
  <si>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</si>
  <si>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</si>
  <si>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</si>
  <si>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</si>
  <si>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</si>
  <si>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</si>
  <si>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</si>
  <si>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</si>
  <si>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</si>
  <si>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</si>
  <si>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</si>
  <si>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</si>
  <si>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</si>
  <si>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</si>
  <si>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</si>
  <si>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</si>
  <si>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</si>
  <si>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</si>
  <si>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</si>
  <si>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</si>
  <si>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</si>
  <si>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</si>
  <si>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</si>
  <si>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</si>
  <si>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</si>
  <si>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</si>
  <si>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</si>
  <si>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</si>
  <si>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</si>
  <si>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</si>
  <si>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</si>
  <si>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</si>
  <si>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</si>
  <si>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</si>
  <si>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</si>
  <si>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</si>
  <si>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</si>
  <si>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</si>
  <si>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</si>
  <si>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</si>
  <si>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</si>
  <si>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</si>
  <si>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</si>
  <si>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</si>
  <si>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</si>
  <si>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</si>
  <si>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</si>
  <si>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</si>
  <si>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</si>
  <si>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</si>
  <si>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</si>
  <si>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</si>
  <si>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</si>
  <si>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</si>
  <si>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</si>
  <si>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</si>
  <si>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</si>
  <si>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</si>
  <si>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</si>
  <si>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</si>
  <si>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</si>
  <si>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</si>
  <si>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</si>
  <si>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</si>
  <si>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</si>
  <si>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</si>
  <si>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</si>
  <si>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</si>
  <si>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</si>
  <si>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</si>
  <si>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</si>
  <si>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</si>
  <si>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</si>
  <si>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</si>
  <si>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</si>
  <si>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</si>
  <si>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</si>
  <si>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</si>
  <si>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</si>
  <si>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</si>
  <si>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</si>
  <si>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</si>
  <si>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</si>
  <si>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</si>
  <si>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</si>
  <si>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</si>
  <si>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</si>
  <si>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</si>
  <si>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</si>
  <si>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</si>
  <si>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</si>
  <si>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</si>
  <si>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</si>
  <si>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</si>
  <si>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</si>
  <si>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</si>
  <si>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</si>
  <si>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</si>
  <si>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</si>
  <si>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</si>
  <si>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</si>
  <si>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</si>
  <si>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</si>
  <si>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</si>
  <si>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</si>
  <si>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</si>
  <si>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</si>
  <si>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</si>
  <si>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</si>
  <si>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</si>
  <si>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</si>
  <si>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</si>
  <si>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</si>
  <si>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</si>
  <si>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</si>
  <si>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</si>
  <si>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</si>
  <si>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</si>
  <si>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</si>
  <si>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</si>
  <si>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</si>
  <si>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</si>
  <si>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</si>
  <si>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</si>
  <si>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</si>
  <si>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</si>
  <si>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</si>
  <si>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</si>
  <si>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</si>
  <si>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</si>
  <si>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</si>
  <si>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</si>
  <si>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</si>
  <si>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</si>
  <si>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</si>
  <si>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</si>
  <si>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</si>
  <si>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</si>
  <si>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</si>
  <si>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</si>
  <si>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</si>
  <si>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</si>
  <si>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</si>
  <si>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</si>
  <si>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</si>
  <si>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</si>
  <si>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</si>
  <si>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</si>
  <si>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</si>
  <si>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</si>
  <si>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</si>
  <si>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</si>
  <si>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</si>
  <si>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</si>
  <si>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</si>
  <si>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</si>
  <si>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</si>
  <si>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</si>
  <si>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</si>
  <si>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</si>
  <si>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</si>
  <si>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</si>
  <si>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</si>
  <si>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</si>
  <si>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</si>
  <si>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</si>
  <si>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</si>
  <si>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</si>
  <si>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</si>
  <si>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</si>
  <si>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</si>
  <si>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</si>
  <si>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</si>
  <si>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</si>
  <si>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</si>
  <si>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</si>
  <si>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</si>
  <si>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</si>
  <si>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</si>
  <si>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</si>
  <si>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</si>
  <si>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</si>
  <si>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</si>
  <si>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</si>
  <si>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</si>
  <si>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</si>
  <si>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</si>
  <si>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</si>
  <si>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</si>
  <si>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</si>
  <si>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</si>
  <si>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</si>
  <si>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</si>
  <si>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</si>
  <si>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</si>
  <si>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</si>
  <si>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</si>
  <si>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</si>
  <si>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</si>
  <si>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</si>
  <si>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</si>
  <si>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</si>
  <si>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</si>
  <si>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</si>
  <si>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</si>
  <si>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</si>
  <si>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</si>
  <si>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</si>
  <si>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</si>
  <si>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</si>
  <si>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</si>
  <si>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</si>
  <si>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</si>
  <si>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</si>
  <si>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</si>
  <si>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</si>
  <si>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</si>
  <si>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</si>
  <si>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</si>
  <si>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</si>
  <si>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</si>
  <si>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</si>
  <si>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</si>
  <si>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</si>
  <si>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</si>
  <si>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</si>
  <si>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</si>
  <si>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</si>
  <si>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</si>
  <si>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</si>
  <si>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</si>
  <si>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</si>
  <si>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</si>
  <si>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</si>
  <si>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</si>
  <si>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</si>
  <si>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</si>
  <si>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</si>
  <si>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</si>
  <si>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</si>
  <si>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</si>
  <si>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</si>
  <si>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</si>
  <si>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</si>
  <si>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</si>
  <si>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</si>
  <si>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</si>
  <si>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</si>
  <si>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</si>
  <si>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</si>
  <si>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</si>
  <si>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</si>
  <si>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</si>
  <si>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</si>
  <si>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</si>
  <si>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</si>
  <si>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</si>
  <si>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</si>
  <si>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</si>
  <si>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</si>
  <si>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</si>
  <si>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</si>
  <si>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</si>
  <si>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</si>
  <si>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</si>
  <si>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</si>
  <si>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</si>
  <si>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</si>
  <si>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</si>
  <si>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</si>
  <si>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</si>
  <si>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</si>
  <si>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</si>
  <si>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</si>
  <si>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</si>
  <si>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</si>
  <si>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</si>
  <si>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</si>
  <si>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</si>
  <si>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</si>
  <si>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</si>
  <si>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</si>
  <si>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</si>
  <si>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</si>
  <si>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</si>
  <si>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</si>
  <si>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</si>
  <si>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</si>
  <si>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</si>
  <si>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</si>
  <si>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</si>
  <si>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</si>
  <si>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</si>
  <si>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</si>
  <si>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</si>
  <si>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</si>
  <si>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</si>
  <si>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</si>
  <si>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</si>
  <si>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</si>
  <si>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</si>
  <si>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</si>
  <si>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</si>
  <si>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</si>
  <si>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</si>
  <si>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</si>
  <si>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</si>
  <si>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</si>
  <si>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</si>
  <si>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</si>
  <si>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</si>
  <si>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</si>
  <si>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</si>
  <si>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</si>
  <si>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</si>
  <si>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</si>
  <si>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</si>
  <si>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</si>
  <si>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</si>
  <si>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</si>
  <si>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</si>
  <si>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</si>
  <si>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</si>
  <si>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</si>
  <si>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</si>
  <si>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</si>
  <si>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</si>
  <si>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</si>
  <si>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</si>
  <si>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</si>
  <si>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</si>
  <si>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</si>
  <si>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</si>
  <si>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</si>
  <si>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</si>
  <si>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</si>
  <si>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</si>
  <si>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</si>
  <si>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</si>
  <si>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</si>
  <si>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</si>
  <si>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</si>
  <si>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</si>
  <si>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</si>
  <si>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</si>
  <si>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</si>
  <si>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</si>
  <si>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</si>
  <si>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</si>
  <si>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</si>
  <si>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</si>
  <si>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</si>
  <si>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</si>
  <si>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</si>
  <si>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</si>
  <si>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</si>
  <si>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</si>
  <si>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</si>
  <si>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</si>
  <si>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</si>
  <si>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</si>
  <si>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</si>
  <si>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</si>
  <si>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</si>
  <si>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</si>
  <si>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</si>
  <si>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</si>
  <si>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</si>
  <si>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</si>
  <si>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</si>
  <si>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</si>
  <si>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</si>
  <si>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</si>
  <si>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</si>
  <si>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</si>
  <si>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</si>
  <si>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</si>
  <si>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</si>
  <si>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</si>
  <si>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</si>
  <si>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</si>
  <si>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</si>
  <si>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</si>
  <si>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</si>
  <si>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</si>
  <si>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</si>
  <si>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</si>
  <si>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</si>
  <si>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</si>
  <si>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</si>
  <si>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</si>
  <si>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</si>
  <si>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</si>
  <si>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</si>
  <si>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</si>
  <si>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</si>
  <si>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</si>
  <si>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</si>
  <si>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</si>
  <si>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</si>
  <si>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</si>
  <si>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</si>
  <si>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</si>
  <si>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</si>
  <si>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</si>
  <si>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</si>
  <si>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</si>
  <si>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</si>
  <si>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</si>
  <si>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</si>
  <si>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</si>
  <si>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</si>
  <si>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</si>
  <si>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</si>
  <si>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</si>
  <si>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</si>
  <si>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</si>
  <si>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</si>
  <si>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</si>
  <si>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</si>
  <si>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</si>
  <si>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</si>
  <si>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</si>
  <si>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</si>
  <si>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</si>
  <si>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</si>
  <si>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</si>
  <si>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</si>
  <si>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</si>
  <si>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</si>
  <si>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</si>
  <si>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</si>
  <si>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</si>
  <si>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</si>
  <si>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</si>
  <si>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</si>
  <si>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</si>
  <si>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</si>
  <si>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</si>
  <si>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</si>
  <si>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</si>
  <si>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</si>
  <si>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</si>
  <si>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</si>
  <si>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</si>
  <si>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</si>
  <si>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</si>
  <si>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</si>
  <si>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</si>
  <si>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</si>
  <si>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</si>
  <si>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</si>
  <si>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</si>
  <si>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</si>
  <si>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</si>
  <si>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</si>
  <si>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</si>
  <si>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</si>
  <si>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</si>
  <si>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</si>
  <si>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</si>
  <si>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</si>
  <si>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</si>
  <si>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</si>
  <si>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</si>
  <si>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</si>
  <si>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</si>
  <si>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</si>
  <si>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</si>
  <si>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</si>
  <si>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</si>
  <si>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</si>
  <si>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</si>
  <si>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</si>
  <si>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</si>
  <si>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</si>
  <si>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</si>
  <si>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</si>
  <si>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</si>
  <si>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</si>
  <si>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</si>
  <si>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</si>
  <si>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</si>
  <si>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</si>
  <si>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</si>
  <si>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</si>
  <si>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</si>
  <si>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</si>
  <si>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</si>
  <si>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</si>
  <si>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</si>
  <si>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</si>
  <si>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</si>
  <si>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</si>
  <si>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</si>
  <si>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</si>
  <si>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</si>
  <si>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</si>
  <si>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</si>
  <si>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</si>
  <si>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</si>
  <si>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</si>
  <si>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</si>
  <si>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</si>
  <si>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</si>
  <si>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</si>
  <si>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</si>
  <si>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</si>
  <si>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</si>
  <si>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</si>
  <si>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</si>
  <si>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</si>
  <si>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</si>
  <si>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</si>
  <si>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</si>
  <si>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</si>
  <si>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</si>
  <si>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</si>
  <si>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</si>
  <si>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</si>
  <si>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</si>
  <si>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</si>
  <si>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</si>
  <si>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</si>
  <si>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</si>
  <si>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</si>
  <si>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</si>
  <si>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</si>
  <si>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</si>
  <si>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</si>
  <si>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</si>
  <si>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</si>
  <si>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</si>
  <si>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</si>
  <si>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</si>
  <si>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</si>
  <si>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</si>
  <si>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</si>
  <si>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</si>
  <si>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</si>
  <si>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</si>
  <si>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</si>
  <si>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</si>
  <si>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</si>
  <si>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</si>
  <si>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</si>
  <si>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</si>
  <si>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</si>
  <si>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</si>
  <si>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</si>
  <si>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</si>
  <si>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</si>
  <si>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</si>
  <si>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</si>
  <si>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</si>
  <si>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</si>
  <si>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</si>
  <si>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</si>
  <si>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</si>
  <si>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</si>
  <si>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</si>
  <si>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</si>
  <si>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</si>
  <si>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</si>
  <si>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</si>
  <si>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</si>
  <si>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</si>
  <si>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</si>
  <si>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</si>
  <si>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</si>
  <si>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</si>
  <si>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</si>
  <si>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</si>
  <si>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</si>
  <si>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</si>
  <si>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</si>
  <si>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</si>
  <si>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</si>
  <si>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</si>
  <si>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</si>
  <si>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</si>
  <si>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</si>
  <si>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</si>
  <si>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</si>
  <si>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</si>
  <si>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</si>
  <si>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</si>
  <si>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</si>
  <si>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</si>
  <si>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</si>
  <si>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</si>
  <si>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</si>
  <si>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</si>
  <si>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</si>
  <si>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</si>
  <si>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</si>
  <si>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</si>
  <si>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</si>
  <si>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</si>
  <si>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</si>
  <si>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</si>
  <si>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</si>
  <si>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</si>
  <si>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</si>
  <si>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</si>
  <si>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</si>
  <si>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</si>
  <si>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</si>
  <si>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</si>
  <si>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</si>
  <si>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</si>
  <si>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</si>
  <si>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</si>
  <si>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</si>
  <si>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</si>
  <si>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</si>
  <si>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</si>
  <si>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</si>
  <si>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</si>
  <si>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</si>
  <si>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</si>
  <si>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</si>
  <si>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</si>
  <si>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</si>
  <si>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</si>
  <si>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</si>
  <si>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</si>
  <si>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</si>
  <si>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</si>
  <si>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</si>
  <si>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</si>
  <si>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</si>
  <si>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</si>
  <si>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</si>
  <si>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</si>
  <si>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</si>
  <si>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</si>
  <si>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</si>
  <si>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</si>
  <si>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</si>
  <si>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</si>
  <si>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</si>
  <si>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</si>
  <si>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</si>
  <si>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</si>
  <si>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</si>
  <si>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</si>
  <si>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</si>
  <si>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</si>
  <si>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</si>
  <si>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</si>
  <si>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</si>
  <si>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</si>
  <si>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</si>
  <si>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</si>
  <si>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</si>
  <si>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</si>
  <si>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</si>
  <si>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</si>
  <si>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</si>
  <si>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</si>
  <si>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</si>
  <si>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</si>
  <si>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</si>
  <si>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</si>
  <si>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</si>
  <si>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</si>
  <si>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</si>
  <si>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</si>
  <si>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</si>
  <si>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</si>
  <si>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</si>
  <si>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</si>
  <si>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</si>
  <si>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</si>
  <si>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</si>
  <si>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</si>
  <si>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</si>
  <si>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</si>
  <si>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</si>
  <si>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</si>
  <si>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</si>
  <si>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</si>
  <si>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</si>
  <si>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</si>
  <si>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</si>
  <si>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</si>
  <si>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</si>
  <si>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</si>
  <si>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</si>
  <si>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</si>
  <si>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</si>
  <si>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</si>
  <si>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</si>
  <si>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</si>
  <si>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</si>
  <si>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</si>
  <si>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</si>
  <si>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</si>
  <si>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</si>
  <si>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</si>
  <si>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</si>
  <si>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</si>
  <si>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</si>
  <si>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</si>
  <si>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</si>
  <si>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</si>
  <si>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</si>
  <si>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</si>
  <si>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</si>
  <si>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</si>
  <si>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</si>
  <si>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</si>
  <si>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</si>
  <si>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</si>
  <si>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</si>
  <si>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</si>
  <si>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</si>
  <si>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</si>
  <si>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</si>
  <si>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</si>
  <si>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</si>
  <si>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</si>
  <si>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</si>
  <si>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</si>
  <si>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</si>
  <si>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</si>
  <si>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</si>
  <si>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</si>
  <si>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</si>
  <si>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</si>
  <si>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</si>
  <si>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</si>
  <si>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</si>
  <si>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</si>
  <si>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</si>
  <si>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</si>
  <si>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</si>
  <si>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</si>
  <si>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</si>
  <si>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</si>
  <si>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</si>
  <si>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</si>
  <si>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</si>
  <si>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</si>
  <si>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</si>
  <si>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</si>
  <si>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</si>
  <si>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</si>
  <si>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</si>
  <si>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</si>
  <si>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</si>
  <si>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</si>
  <si>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</si>
  <si>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</si>
  <si>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</si>
  <si>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</si>
  <si>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</si>
  <si>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</si>
  <si>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</si>
  <si>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</si>
  <si>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</si>
  <si>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</si>
  <si>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</si>
  <si>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</si>
  <si>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</si>
  <si>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</si>
  <si>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</si>
  <si>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</si>
  <si>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</si>
  <si>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</si>
  <si>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</si>
  <si>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</si>
  <si>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</si>
  <si>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</si>
  <si>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</si>
  <si>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</si>
  <si>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</si>
  <si>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</si>
  <si>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</si>
  <si>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</si>
  <si>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</si>
  <si>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</si>
  <si>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</si>
  <si>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</si>
  <si>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</si>
  <si>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</si>
  <si>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</si>
  <si>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</si>
  <si>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</si>
  <si>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</si>
  <si>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</si>
  <si>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</si>
  <si>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</si>
  <si>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</si>
  <si>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</si>
  <si>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</si>
  <si>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</si>
  <si>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</si>
  <si>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</si>
  <si>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</si>
  <si>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</si>
  <si>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</si>
  <si>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</si>
  <si>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</si>
  <si>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</si>
  <si>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</si>
  <si>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</si>
  <si>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</si>
  <si>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</si>
  <si>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</si>
  <si>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</si>
  <si>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</si>
  <si>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</si>
  <si>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</si>
  <si>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</si>
  <si>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</si>
  <si>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</si>
  <si>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</si>
  <si>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</si>
  <si>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</si>
  <si>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</si>
  <si>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</si>
  <si>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</si>
  <si>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</si>
  <si>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</si>
  <si>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</si>
  <si>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</si>
  <si>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</si>
  <si>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</si>
  <si>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</si>
  <si>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</si>
  <si>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</si>
  <si>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</si>
  <si>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</si>
  <si>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</si>
  <si>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</si>
  <si>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</si>
  <si>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</si>
  <si>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</si>
  <si>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</si>
  <si>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</si>
  <si>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</si>
  <si>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</si>
  <si>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</si>
  <si>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</si>
  <si>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</si>
  <si>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</si>
  <si>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</si>
  <si>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</si>
  <si>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</si>
  <si>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</si>
  <si>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</si>
  <si>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</si>
  <si>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</si>
  <si>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</si>
  <si>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</si>
  <si>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</si>
  <si>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</si>
  <si>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</si>
  <si>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</si>
  <si>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</si>
  <si>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</si>
  <si>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</si>
  <si>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</si>
  <si>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</si>
  <si>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</si>
  <si>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</si>
  <si>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</si>
  <si>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</si>
  <si>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</si>
  <si>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</si>
  <si>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</si>
  <si>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</si>
  <si>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</si>
  <si>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</si>
  <si>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</si>
  <si>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</si>
  <si>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</si>
  <si>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</si>
  <si>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</si>
  <si>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</si>
  <si>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</si>
  <si>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</si>
  <si>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</si>
  <si>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</si>
  <si>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</si>
  <si>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</si>
  <si>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</si>
  <si>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</si>
  <si>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</si>
  <si>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</si>
  <si>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</si>
  <si>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</si>
  <si>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</si>
  <si>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</si>
  <si>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</si>
  <si>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</si>
  <si>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</si>
  <si>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</si>
  <si>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</si>
  <si>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</si>
  <si>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</si>
  <si>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</si>
  <si>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</si>
  <si>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</si>
  <si>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</si>
  <si>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</si>
  <si>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</si>
  <si>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</si>
  <si>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</si>
  <si>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</si>
  <si>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</si>
  <si>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</si>
  <si>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</si>
  <si>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</si>
  <si>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</si>
  <si>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</si>
  <si>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</si>
  <si>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</si>
  <si>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</si>
  <si>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</si>
  <si>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</si>
  <si>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</si>
  <si>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</si>
  <si>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</si>
  <si>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</si>
  <si>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</si>
  <si>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</si>
  <si>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</si>
  <si>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</si>
  <si>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</si>
  <si>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</si>
  <si>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</si>
  <si>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</si>
  <si>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</si>
  <si>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</si>
  <si>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</si>
  <si>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</si>
  <si>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</si>
  <si>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</si>
  <si>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</si>
  <si>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</si>
  <si>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</si>
  <si>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</si>
  <si>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</si>
  <si>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</si>
  <si>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</si>
  <si>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</si>
  <si>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</si>
  <si>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</si>
  <si>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</si>
  <si>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</si>
  <si>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</si>
  <si>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</si>
  <si>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</si>
  <si>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</si>
  <si>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</si>
  <si>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</si>
  <si>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</si>
  <si>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</si>
  <si>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</si>
  <si>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</si>
  <si>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</si>
  <si>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</si>
  <si>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</si>
  <si>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</si>
  <si>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</si>
  <si>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</si>
  <si>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</si>
  <si>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</si>
  <si>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</si>
  <si>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</si>
  <si>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</si>
  <si>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</si>
  <si>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</si>
  <si>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</si>
  <si>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</si>
  <si>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</si>
  <si>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</si>
  <si>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</si>
  <si>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</si>
  <si>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</si>
  <si>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</si>
  <si>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</si>
  <si>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</si>
  <si>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</si>
  <si>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</si>
  <si>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</si>
  <si>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</si>
  <si>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</si>
  <si>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</si>
  <si>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</si>
  <si>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</si>
  <si>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</si>
  <si>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</si>
  <si>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</si>
  <si>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</si>
  <si>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</si>
  <si>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</si>
  <si>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</si>
  <si>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</si>
  <si>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</si>
  <si>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</si>
  <si>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</si>
  <si>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</si>
  <si>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</si>
  <si>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</si>
  <si>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</si>
  <si>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</si>
  <si>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</si>
  <si>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</si>
  <si>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</si>
  <si>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</si>
  <si>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</si>
  <si>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</si>
  <si>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</si>
  <si>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</si>
  <si>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</si>
  <si>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</si>
  <si>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</si>
  <si>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</si>
  <si>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</si>
  <si>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</si>
  <si>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</si>
  <si>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</si>
  <si>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</si>
  <si>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</si>
  <si>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</si>
  <si>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</si>
  <si>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</si>
  <si>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</si>
  <si>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</si>
  <si>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</si>
  <si>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</si>
  <si>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</si>
  <si>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</si>
  <si>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</si>
  <si>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</si>
  <si>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</si>
  <si>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</si>
  <si>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</si>
  <si>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</si>
  <si>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</si>
  <si>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</si>
  <si>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</si>
  <si>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</si>
  <si>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</si>
  <si>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</si>
  <si>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</si>
  <si>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</si>
  <si>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</si>
  <si>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</si>
  <si>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</si>
  <si>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</si>
  <si>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</si>
  <si>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</si>
  <si>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</si>
  <si>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</si>
  <si>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</si>
  <si>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</si>
  <si>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</si>
  <si>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</si>
  <si>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</si>
  <si>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</si>
  <si>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</si>
  <si>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</si>
  <si>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</si>
  <si>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</si>
  <si>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</si>
  <si>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</si>
  <si>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</si>
  <si>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</si>
  <si>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</si>
  <si>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</si>
  <si>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</si>
  <si>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</si>
  <si>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</si>
  <si>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</si>
  <si>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</si>
  <si>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</si>
  <si>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</si>
  <si>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</si>
  <si>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</si>
  <si>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</si>
  <si>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</si>
  <si>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</si>
  <si>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</si>
  <si>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</si>
  <si>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</si>
  <si>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</si>
  <si>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</si>
  <si>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</si>
  <si>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</si>
  <si>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</si>
  <si>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</si>
  <si>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</si>
  <si>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</si>
  <si>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</si>
  <si>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</si>
  <si>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</si>
  <si>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</si>
  <si>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</si>
  <si>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</si>
  <si>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</si>
  <si>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</si>
  <si>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</si>
  <si>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</si>
  <si>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</si>
  <si>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</si>
  <si>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</si>
  <si>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</si>
  <si>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</si>
  <si>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</si>
  <si>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</si>
  <si>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</si>
  <si>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</si>
  <si>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</si>
  <si>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</si>
  <si>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</si>
  <si>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</si>
  <si>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</si>
  <si>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</si>
  <si>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</si>
  <si>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</si>
  <si>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</si>
  <si>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</si>
  <si>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</si>
  <si>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</si>
  <si>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</si>
  <si>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</si>
  <si>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</si>
  <si>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</si>
  <si>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</si>
  <si>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</si>
  <si>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</si>
  <si>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</si>
  <si>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</si>
  <si>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</si>
  <si>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</si>
  <si>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</si>
  <si>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</si>
  <si>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</si>
  <si>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</si>
  <si>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</si>
  <si>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</si>
  <si>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</si>
  <si>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</si>
  <si>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</si>
  <si>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</si>
  <si>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</si>
  <si>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</si>
  <si>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</si>
  <si>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</si>
  <si>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</si>
  <si>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</si>
  <si>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</si>
  <si>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</si>
  <si>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</si>
  <si>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</si>
  <si>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</si>
  <si>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</si>
  <si>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</si>
  <si>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</si>
  <si>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</si>
  <si>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</si>
  <si>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</si>
  <si>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</si>
  <si>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</si>
  <si>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</si>
  <si>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</si>
  <si>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</si>
  <si>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</si>
  <si>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</si>
  <si>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</si>
  <si>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</si>
  <si>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</si>
  <si>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</si>
  <si>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</si>
  <si>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</si>
  <si>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</si>
  <si>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</si>
  <si>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</si>
  <si>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</si>
  <si>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</si>
  <si>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</si>
  <si>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</si>
  <si>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</si>
  <si>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</si>
  <si>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</si>
  <si>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</si>
  <si>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</si>
  <si>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</si>
  <si>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</si>
  <si>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</si>
  <si>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</si>
  <si>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</si>
  <si>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</si>
  <si>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</si>
  <si>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</si>
  <si>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</si>
  <si>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</si>
  <si>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</si>
  <si>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</si>
  <si>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</si>
  <si>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</si>
  <si>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</si>
  <si>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</si>
  <si>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</si>
  <si>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</si>
  <si>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</si>
  <si>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</si>
  <si>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</si>
  <si>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</si>
  <si>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</si>
  <si>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</si>
  <si>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</si>
  <si>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</si>
  <si>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</si>
  <si>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</si>
  <si>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</si>
  <si>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</si>
  <si>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</si>
  <si>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</si>
  <si>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</si>
  <si>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</si>
  <si>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</si>
  <si>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</si>
  <si>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</si>
  <si>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</si>
  <si>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</si>
  <si>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</si>
  <si>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</si>
  <si>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</si>
  <si>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</si>
  <si>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</si>
  <si>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</si>
  <si>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</si>
  <si>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</si>
  <si>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</si>
  <si>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</si>
  <si>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</si>
  <si>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</si>
  <si>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</si>
  <si>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</si>
  <si>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</si>
  <si>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</si>
  <si>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</si>
  <si>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</si>
  <si>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</si>
  <si>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</si>
  <si>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</si>
  <si>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</si>
  <si>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</si>
  <si>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</si>
  <si>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</si>
  <si>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</si>
  <si>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</si>
  <si>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</si>
  <si>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</si>
  <si>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</si>
  <si>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</si>
  <si>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</si>
  <si>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</si>
  <si>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</si>
  <si>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</si>
  <si>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</si>
  <si>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</si>
  <si>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</si>
  <si>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</si>
  <si>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</si>
  <si>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</si>
  <si>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</si>
  <si>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</si>
  <si>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</si>
  <si>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</si>
  <si>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</si>
  <si>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</si>
  <si>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</si>
  <si>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</si>
  <si>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</si>
  <si>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</si>
  <si>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</si>
  <si>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</si>
  <si>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</si>
  <si>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</si>
  <si>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</si>
  <si>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</si>
  <si>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</si>
  <si>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</si>
  <si>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</si>
  <si>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</si>
  <si>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</si>
  <si>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</si>
  <si>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</si>
  <si>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</si>
  <si>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</si>
  <si>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</si>
  <si>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</si>
  <si>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</si>
  <si>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</si>
  <si>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</si>
  <si>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</si>
  <si>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</si>
  <si>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</si>
  <si>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</si>
  <si>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</si>
  <si>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</si>
  <si>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</si>
  <si>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</si>
  <si>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</si>
  <si>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</si>
  <si>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</si>
  <si>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</si>
  <si>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</si>
  <si>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</si>
  <si>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</si>
  <si>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</si>
  <si>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</si>
  <si>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</si>
  <si>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</si>
  <si>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</si>
  <si>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</si>
  <si>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</si>
  <si>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</si>
  <si>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</si>
  <si>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</si>
  <si>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</si>
  <si>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</si>
  <si>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</si>
  <si>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</si>
  <si>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</si>
  <si>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</si>
  <si>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</si>
  <si>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</si>
  <si>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</si>
  <si>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</si>
  <si>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</si>
  <si>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</si>
  <si>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</si>
  <si>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</si>
  <si>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</si>
  <si>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</si>
  <si>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</si>
  <si>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</si>
  <si>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</si>
  <si>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</si>
  <si>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</si>
  <si>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</si>
  <si>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</si>
  <si>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</si>
  <si>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</si>
  <si>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</si>
  <si>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</si>
  <si>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</si>
  <si>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</si>
  <si>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</si>
  <si>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</si>
  <si>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</si>
  <si>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</si>
  <si>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</si>
  <si>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</si>
  <si>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</si>
  <si>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</si>
  <si>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</si>
  <si>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</si>
  <si>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</si>
  <si>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</si>
  <si>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</si>
  <si>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</si>
  <si>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</si>
  <si>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</si>
  <si>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</si>
  <si>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</si>
  <si>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</si>
  <si>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</si>
  <si>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</si>
  <si>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</si>
  <si>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</si>
  <si>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</si>
  <si>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</si>
  <si>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</si>
  <si>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</si>
  <si>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</si>
  <si>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</si>
  <si>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</si>
  <si>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</si>
  <si>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</si>
  <si>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</si>
  <si>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</si>
  <si>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</si>
  <si>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</si>
  <si>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</si>
  <si>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</si>
  <si>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</si>
  <si>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</si>
  <si>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</si>
  <si>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</si>
  <si>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</si>
  <si>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</si>
  <si>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</si>
  <si>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</si>
  <si>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</si>
  <si>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</si>
  <si>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</si>
  <si>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</si>
  <si>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</si>
  <si>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</si>
  <si>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</si>
  <si>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</si>
  <si>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</si>
  <si>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</si>
  <si>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</si>
  <si>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</si>
  <si>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</si>
  <si>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</si>
  <si>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</si>
  <si>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</si>
  <si>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</si>
  <si>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</si>
  <si>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</si>
  <si>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</si>
  <si>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</si>
  <si>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</si>
  <si>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</si>
  <si>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</si>
  <si>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</si>
  <si>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</si>
  <si>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</si>
  <si>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</si>
  <si>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</si>
  <si>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</si>
  <si>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</si>
  <si>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</si>
  <si>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</si>
  <si>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</si>
  <si>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</si>
  <si>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</si>
  <si>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</si>
  <si>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</si>
  <si>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</si>
  <si>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</si>
  <si>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</si>
  <si>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</si>
  <si>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</si>
  <si>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</si>
  <si>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</si>
  <si>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</si>
  <si>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</si>
  <si>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</si>
  <si>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</si>
  <si>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</si>
  <si>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</si>
  <si>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</si>
  <si>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</si>
  <si>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</si>
  <si>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</si>
  <si>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</si>
  <si>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</si>
  <si>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</si>
  <si>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</si>
  <si>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</si>
  <si>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</si>
  <si>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</si>
  <si>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</si>
  <si>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</si>
  <si>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</si>
  <si>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</si>
  <si>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</si>
  <si>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</si>
  <si>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</si>
  <si>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</si>
  <si>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</si>
  <si>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</si>
  <si>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</si>
  <si>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</si>
  <si>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</si>
  <si>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</si>
  <si>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</si>
  <si>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</si>
  <si>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</si>
  <si>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</si>
  <si>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</si>
  <si>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</si>
  <si>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</si>
  <si>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</si>
  <si>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</si>
  <si>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</si>
  <si>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</si>
  <si>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</si>
  <si>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</si>
  <si>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</si>
  <si>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</si>
  <si>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</si>
  <si>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</si>
  <si>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</si>
  <si>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</si>
  <si>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</si>
  <si>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</si>
  <si>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</si>
  <si>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</si>
  <si>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</si>
  <si>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</si>
  <si>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</si>
  <si>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</si>
  <si>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</si>
  <si>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</si>
  <si>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</si>
  <si>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</si>
  <si>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</si>
  <si>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</si>
  <si>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</si>
  <si>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</si>
  <si>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</si>
  <si>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</si>
  <si>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</si>
  <si>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</si>
  <si>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</si>
  <si>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</si>
  <si>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</si>
  <si>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</si>
  <si>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</si>
  <si>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</si>
  <si>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</si>
  <si>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</si>
  <si>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</si>
  <si>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</si>
  <si>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</si>
  <si>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</si>
  <si>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</si>
  <si>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</si>
  <si>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</si>
  <si>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</si>
  <si>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</si>
  <si>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</si>
  <si>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</si>
  <si>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</si>
  <si>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</si>
  <si>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</si>
  <si>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</si>
  <si>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</si>
  <si>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</si>
  <si>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</si>
  <si>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</si>
  <si>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</si>
  <si>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</si>
  <si>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</si>
  <si>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</si>
  <si>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</si>
  <si>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</si>
  <si>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</si>
  <si>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</si>
  <si>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</si>
  <si>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</si>
  <si>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</si>
  <si>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</si>
  <si>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</si>
  <si>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</si>
  <si>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</si>
  <si>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</si>
  <si>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</si>
  <si>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</si>
  <si>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</si>
  <si>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</si>
  <si>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</si>
  <si>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</si>
  <si>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</si>
  <si>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</si>
  <si>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</si>
  <si>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</si>
  <si>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</si>
  <si>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</si>
  <si>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</si>
  <si>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</si>
  <si>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</si>
  <si>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</si>
  <si>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</si>
  <si>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</si>
  <si>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</si>
  <si>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</si>
  <si>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</si>
  <si>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</si>
  <si>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</si>
  <si>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</si>
  <si>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</si>
  <si>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</si>
  <si>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</si>
  <si>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</si>
  <si>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</si>
  <si>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</si>
  <si>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</si>
  <si>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</si>
  <si>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</si>
  <si>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</si>
  <si>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</si>
  <si>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</si>
  <si>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</si>
  <si>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</si>
  <si>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</si>
  <si>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</si>
  <si>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</si>
  <si>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</si>
  <si>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</si>
  <si>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</si>
  <si>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</si>
  <si>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</si>
  <si>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</si>
  <si>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</si>
  <si>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</si>
  <si>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</si>
  <si>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</si>
  <si>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</si>
  <si>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</si>
  <si>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</si>
  <si>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</si>
  <si>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</si>
  <si>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</si>
  <si>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</si>
  <si>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</si>
  <si>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</si>
  <si>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</si>
  <si>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</si>
  <si>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</si>
  <si>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</si>
  <si>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</si>
  <si>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</si>
  <si>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</si>
  <si>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</si>
  <si>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</si>
  <si>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</si>
  <si>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</si>
  <si>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</si>
  <si>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</si>
  <si>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</si>
  <si>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</si>
  <si>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</si>
  <si>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</si>
  <si>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</si>
  <si>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</si>
  <si>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</si>
  <si>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</si>
  <si>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</si>
  <si>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</si>
  <si>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</si>
  <si>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</si>
  <si>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</si>
  <si>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</si>
  <si>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</si>
  <si>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</si>
  <si>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</si>
  <si>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</si>
  <si>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</si>
  <si>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</si>
  <si>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</si>
  <si>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</si>
  <si>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</si>
  <si>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</si>
  <si>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</si>
  <si>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</si>
  <si>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</si>
  <si>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</si>
  <si>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</si>
  <si>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</si>
  <si>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</si>
  <si>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</si>
  <si>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</si>
  <si>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</si>
  <si>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</si>
  <si>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</si>
  <si>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</si>
  <si>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</si>
  <si>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</si>
  <si>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</si>
  <si>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</si>
  <si>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</si>
  <si>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</si>
  <si>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</si>
  <si>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</si>
  <si>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</si>
  <si>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</si>
  <si>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</si>
  <si>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</si>
  <si>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</si>
  <si>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</si>
  <si>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</si>
  <si>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</si>
  <si>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</si>
  <si>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</si>
  <si>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</si>
  <si>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</si>
  <si>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</si>
  <si>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</si>
  <si>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</si>
  <si>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</si>
  <si>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</si>
  <si>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</si>
  <si>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</si>
  <si>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</si>
  <si>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</si>
  <si>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</si>
  <si>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</si>
  <si>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</si>
  <si>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</si>
  <si>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</si>
  <si>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</si>
  <si>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</si>
  <si>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</si>
  <si>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</si>
  <si>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</si>
  <si>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</si>
  <si>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</si>
  <si>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</si>
  <si>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</si>
  <si>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</si>
  <si>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</si>
  <si>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</si>
  <si>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</si>
  <si>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</si>
  <si>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</si>
  <si>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</si>
  <si>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</si>
  <si>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</si>
  <si>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</si>
  <si>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</si>
  <si>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</si>
  <si>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</si>
  <si>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</si>
  <si>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</si>
  <si>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</si>
  <si>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</si>
  <si>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</si>
  <si>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</si>
  <si>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</si>
  <si>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</si>
  <si>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</si>
  <si>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</si>
  <si>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</si>
  <si>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</si>
  <si>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</si>
  <si>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</si>
  <si>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</si>
  <si>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</si>
  <si>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</si>
  <si>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</si>
  <si>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</si>
  <si>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</si>
  <si>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</si>
  <si>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</si>
  <si>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</si>
  <si>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</si>
  <si>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</si>
  <si>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</si>
  <si>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</si>
  <si>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</si>
  <si>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</si>
  <si>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</si>
  <si>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</si>
  <si>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</si>
  <si>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</si>
  <si>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</si>
  <si>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</si>
  <si>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</si>
  <si>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</si>
  <si>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</si>
  <si>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</si>
  <si>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</si>
  <si>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</si>
  <si>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</si>
  <si>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</si>
  <si>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</si>
  <si>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</si>
  <si>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</si>
  <si>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</si>
  <si>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</si>
  <si>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</si>
  <si>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</si>
  <si>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</si>
  <si>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</si>
  <si>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</si>
  <si>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</si>
  <si>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</si>
  <si>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</si>
  <si>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</si>
  <si>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</si>
  <si>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</si>
  <si>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</si>
  <si>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</si>
  <si>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</si>
  <si>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</si>
  <si>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</si>
  <si>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</si>
  <si>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</si>
  <si>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</si>
  <si>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</si>
  <si>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</si>
  <si>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</si>
  <si>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</si>
  <si>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</si>
  <si>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</si>
  <si>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</si>
  <si>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</si>
  <si>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</si>
  <si>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</si>
  <si>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</si>
  <si>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</si>
  <si>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</si>
  <si>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</si>
  <si>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</si>
  <si>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</si>
  <si>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</si>
  <si>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</si>
  <si>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</si>
  <si>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</si>
  <si>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</si>
  <si>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</si>
  <si>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</si>
  <si>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</si>
  <si>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</si>
  <si>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</si>
  <si>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</si>
  <si>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</si>
  <si>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</si>
  <si>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</si>
  <si>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</si>
  <si>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</si>
  <si>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</si>
  <si>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</si>
  <si>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</si>
  <si>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</si>
  <si>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</si>
  <si>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</si>
  <si>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</si>
  <si>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</si>
  <si>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</si>
  <si>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</si>
  <si>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</si>
  <si>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</si>
  <si>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</si>
  <si>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</si>
  <si>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</si>
  <si>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</si>
  <si>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</si>
  <si>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</si>
  <si>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</si>
  <si>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</si>
  <si>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</si>
  <si>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</si>
  <si>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</si>
  <si>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</si>
  <si>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</si>
  <si>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</si>
  <si>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</si>
  <si>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</si>
  <si>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</si>
  <si>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</si>
  <si>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</si>
  <si>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</si>
  <si>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</si>
  <si>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</si>
  <si>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</si>
  <si>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</si>
  <si>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</si>
  <si>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</si>
  <si>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</si>
  <si>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</si>
  <si>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</si>
  <si>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</si>
  <si>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</si>
  <si>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</si>
  <si>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</si>
  <si>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</si>
  <si>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</si>
  <si>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</si>
  <si>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</si>
  <si>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</si>
  <si>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</si>
  <si>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</si>
  <si>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</si>
  <si>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</si>
  <si>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</si>
  <si>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</si>
  <si>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</si>
  <si>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</si>
  <si>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</si>
  <si>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</si>
  <si>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</si>
  <si>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</si>
  <si>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</si>
  <si>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</si>
  <si>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</si>
  <si>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</si>
  <si>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</si>
  <si>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</si>
  <si>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</si>
  <si>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</si>
  <si>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</si>
  <si>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</si>
  <si>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</si>
  <si>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</si>
  <si>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</si>
  <si>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</si>
  <si>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</si>
  <si>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</si>
  <si>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</si>
  <si>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</si>
  <si>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</si>
  <si>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</si>
  <si>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</si>
  <si>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</si>
  <si>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</si>
  <si>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</si>
  <si>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</si>
  <si>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</si>
  <si>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</si>
  <si>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</si>
  <si>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</si>
  <si>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</si>
  <si>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</si>
  <si>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</si>
  <si>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</si>
  <si>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</si>
  <si>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</si>
  <si>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</si>
  <si>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</si>
  <si>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</si>
  <si>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</si>
  <si>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</si>
  <si>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</si>
  <si>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</si>
  <si>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</si>
  <si>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</si>
  <si>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</si>
  <si>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</si>
  <si>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</si>
  <si>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</si>
  <si>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</si>
  <si>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</si>
  <si>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</si>
  <si>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</si>
  <si>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</si>
  <si>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</si>
  <si>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</si>
  <si>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</si>
  <si>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</si>
  <si>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</si>
  <si>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</si>
  <si>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</si>
  <si>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</si>
  <si>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</si>
  <si>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</si>
  <si>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</si>
  <si>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</si>
  <si>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</si>
  <si>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</si>
  <si>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</si>
  <si>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</si>
  <si>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</si>
  <si>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</si>
  <si>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</si>
  <si>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</si>
  <si>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</si>
  <si>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</si>
  <si>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</si>
  <si>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</si>
  <si>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</si>
  <si>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</si>
  <si>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</si>
  <si>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</si>
  <si>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</si>
  <si>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</si>
  <si>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</si>
  <si>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</si>
  <si>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</si>
  <si>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</si>
  <si>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</si>
  <si>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</si>
  <si>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</si>
  <si>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</si>
  <si>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</si>
  <si>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</si>
  <si>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</si>
  <si>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</si>
  <si>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</si>
  <si>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</si>
  <si>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</si>
  <si>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</si>
  <si>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</si>
  <si>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</si>
  <si>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</si>
  <si>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</si>
  <si>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</si>
  <si>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</si>
  <si>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</si>
  <si>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</si>
  <si>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</si>
  <si>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</si>
  <si>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</si>
  <si>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</si>
  <si>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</si>
  <si>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</si>
  <si>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</si>
  <si>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</si>
  <si>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</si>
  <si>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</si>
  <si>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</si>
  <si>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</si>
  <si>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</si>
  <si>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</si>
  <si>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</si>
  <si>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</si>
  <si>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</si>
  <si>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</si>
  <si>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</si>
  <si>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</si>
  <si>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</si>
  <si>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</si>
  <si>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</si>
  <si>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</si>
  <si>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</si>
  <si>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</si>
  <si>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</si>
  <si>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</si>
  <si>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</si>
  <si>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</si>
  <si>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</si>
  <si>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</si>
  <si>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</si>
  <si>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</si>
  <si>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</si>
  <si>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</si>
  <si>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</si>
  <si>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</si>
  <si>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</si>
  <si>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</si>
  <si>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</si>
  <si>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</si>
  <si>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</si>
  <si>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</si>
  <si>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</si>
  <si>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</si>
  <si>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</si>
  <si>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</si>
  <si>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</si>
  <si>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</si>
  <si>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</si>
  <si>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</si>
  <si>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</si>
  <si>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</si>
  <si>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</si>
  <si>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</si>
  <si>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</si>
  <si>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</si>
  <si>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</si>
  <si>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</si>
  <si>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</si>
  <si>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</si>
  <si>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</si>
  <si>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</si>
  <si>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</si>
  <si>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</si>
  <si>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</si>
  <si>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</si>
  <si>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</si>
  <si>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</si>
  <si>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</si>
  <si>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</si>
  <si>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</si>
  <si>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</si>
  <si>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</si>
  <si>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</si>
  <si>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</si>
  <si>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</si>
  <si>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</si>
  <si>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</si>
  <si>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</si>
  <si>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</si>
  <si>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</si>
  <si>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</si>
  <si>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</si>
  <si>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</si>
  <si>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</si>
  <si>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</si>
  <si>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</si>
  <si>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</si>
  <si>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</si>
  <si>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</si>
  <si>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</si>
  <si>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</si>
  <si>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</si>
  <si>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</si>
  <si>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</si>
  <si>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</si>
  <si>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</si>
  <si>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</si>
  <si>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</si>
  <si>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</si>
  <si>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</si>
  <si>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</si>
  <si>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</si>
  <si>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</si>
  <si>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</si>
  <si>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</si>
  <si>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</si>
  <si>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</si>
  <si>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</si>
  <si>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</si>
  <si>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</si>
  <si>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</si>
  <si>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</si>
  <si>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</si>
  <si>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</si>
  <si>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</si>
  <si>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</si>
  <si>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</si>
  <si>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</si>
  <si>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</si>
  <si>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</si>
  <si>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</si>
  <si>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</si>
  <si>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</si>
  <si>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</si>
  <si>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</si>
  <si>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</si>
  <si>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</si>
  <si>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</si>
  <si>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</si>
  <si>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</si>
  <si>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</si>
  <si>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</si>
  <si>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</si>
  <si>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</si>
  <si>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</si>
  <si>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</si>
  <si>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</si>
  <si>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</si>
  <si>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</si>
  <si>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</si>
  <si>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</si>
  <si>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</si>
  <si>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</si>
  <si>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</si>
  <si>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</si>
  <si>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</si>
  <si>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</si>
  <si>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</si>
  <si>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</si>
  <si>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</si>
  <si>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</si>
  <si>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</si>
  <si>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</si>
  <si>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</si>
  <si>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</si>
  <si>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</si>
  <si>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</si>
  <si>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</si>
  <si>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</si>
  <si>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</si>
  <si>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</si>
  <si>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</si>
  <si>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</si>
  <si>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</si>
  <si>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</si>
  <si>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</si>
  <si>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</si>
  <si>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</si>
  <si>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</si>
  <si>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</si>
  <si>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</si>
  <si>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</si>
  <si>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</si>
  <si>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</si>
  <si>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</si>
  <si>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</si>
  <si>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</si>
  <si>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</si>
  <si>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</si>
  <si>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</si>
  <si>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</si>
  <si>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</si>
  <si>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</si>
  <si>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</si>
  <si>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</si>
  <si>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</si>
  <si>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</si>
  <si>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</si>
  <si>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</si>
  <si>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</si>
  <si>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</si>
  <si>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</si>
  <si>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</si>
  <si>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</si>
  <si>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</si>
  <si>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</si>
  <si>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</si>
  <si>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</si>
  <si>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</si>
  <si>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</si>
  <si>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</si>
  <si>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</si>
  <si>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</si>
  <si>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</si>
  <si>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</si>
  <si>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</si>
  <si>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</si>
  <si>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</si>
  <si>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</si>
  <si>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</si>
  <si>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</si>
  <si>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</si>
  <si>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</si>
  <si>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</si>
  <si>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</si>
  <si>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</si>
  <si>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</si>
  <si>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</si>
  <si>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</si>
  <si>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</si>
  <si>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</si>
  <si>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</si>
  <si>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</si>
  <si>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</si>
  <si>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</si>
  <si>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</si>
  <si>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</si>
  <si>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</si>
  <si>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</si>
  <si>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</si>
  <si>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</si>
  <si>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</si>
  <si>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</si>
  <si>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</si>
  <si>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</si>
  <si>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</si>
  <si>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</si>
  <si>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</si>
  <si>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</si>
  <si>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</si>
  <si>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</si>
  <si>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</si>
  <si>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</si>
  <si>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</si>
  <si>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</si>
  <si>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</si>
  <si>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</si>
  <si>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</si>
  <si>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</si>
  <si>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</si>
  <si>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</si>
  <si>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</si>
  <si>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</si>
  <si>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</si>
  <si>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</si>
  <si>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</si>
  <si>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</si>
  <si>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</si>
  <si>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</si>
  <si>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</si>
  <si>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</si>
  <si>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</si>
  <si>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</si>
  <si>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</si>
  <si>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</si>
  <si>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</si>
  <si>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</si>
  <si>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</si>
  <si>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</si>
  <si>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</si>
  <si>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</si>
  <si>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</si>
  <si>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</si>
  <si>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</si>
  <si>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</si>
  <si>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</si>
  <si>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</si>
  <si>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</si>
  <si>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</si>
  <si>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</si>
  <si>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</si>
  <si>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</si>
  <si>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</si>
  <si>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</si>
  <si>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</si>
  <si>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</si>
  <si>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</si>
  <si>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</si>
  <si>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</si>
  <si>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</si>
  <si>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</si>
  <si>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</si>
  <si>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</si>
  <si>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</si>
  <si>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</si>
  <si>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</si>
  <si>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</si>
  <si>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</si>
  <si>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</si>
  <si>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</si>
  <si>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</si>
  <si>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</si>
  <si>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</si>
  <si>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</si>
  <si>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</si>
  <si>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</si>
  <si>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</si>
  <si>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</si>
  <si>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</si>
  <si>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</si>
  <si>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</si>
  <si>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</si>
  <si>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</si>
  <si>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</si>
  <si>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</si>
  <si>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</si>
  <si>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</si>
  <si>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</si>
  <si>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</si>
  <si>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</si>
  <si>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</si>
  <si>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</si>
  <si>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</si>
  <si>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</si>
  <si>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</si>
  <si>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</si>
  <si>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</si>
  <si>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</si>
  <si>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</si>
  <si>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</si>
  <si>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</si>
  <si>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</si>
  <si>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</si>
  <si>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</si>
  <si>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</si>
  <si>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</si>
  <si>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</si>
  <si>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</si>
  <si>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</si>
  <si>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</si>
  <si>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</si>
  <si>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</si>
  <si>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</si>
  <si>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</si>
  <si>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</si>
  <si>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</si>
  <si>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</si>
  <si>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</si>
  <si>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</si>
  <si>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</si>
  <si>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</si>
  <si>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</si>
  <si>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</si>
  <si>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</si>
  <si>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</si>
  <si>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</si>
  <si>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</si>
  <si>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</si>
  <si>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</si>
  <si>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</si>
  <si>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</si>
  <si>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</si>
  <si>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</si>
  <si>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</si>
  <si>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</si>
  <si>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</si>
  <si>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</si>
  <si>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</si>
  <si>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</si>
  <si>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</si>
  <si>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</si>
  <si>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</si>
  <si>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</si>
  <si>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</si>
  <si>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</si>
  <si>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</si>
  <si>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</si>
  <si>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</si>
  <si>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</si>
  <si>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</si>
  <si>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</si>
  <si>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</si>
  <si>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</si>
  <si>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</si>
  <si>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</si>
  <si>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</si>
  <si>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</si>
  <si>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</si>
  <si>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</si>
  <si>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</si>
  <si>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</si>
  <si>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</si>
  <si>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</si>
  <si>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</si>
  <si>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</si>
  <si>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</si>
  <si>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</si>
  <si>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</si>
  <si>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</si>
  <si>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</si>
  <si>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</si>
  <si>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</si>
  <si>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</si>
  <si>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</si>
  <si>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</si>
  <si>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</si>
  <si>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</si>
  <si>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</si>
  <si>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</si>
  <si>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</si>
  <si>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</si>
  <si>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</si>
  <si>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</si>
  <si>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</si>
  <si>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</si>
  <si>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</si>
  <si>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</si>
  <si>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</si>
  <si>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</si>
  <si>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</si>
  <si>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</si>
  <si>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</si>
  <si>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</si>
  <si>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</si>
  <si>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</si>
  <si>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</si>
  <si>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</si>
  <si>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</si>
  <si>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</si>
  <si>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</si>
  <si>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</si>
  <si>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</si>
  <si>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</si>
  <si>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</si>
  <si>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</si>
  <si>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</si>
  <si>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</si>
  <si>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</si>
  <si>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</si>
  <si>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</si>
  <si>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</si>
  <si>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</si>
  <si>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</si>
  <si>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</si>
  <si>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</si>
  <si>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</si>
  <si>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</si>
  <si>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</si>
  <si>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</si>
  <si>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</si>
  <si>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</si>
  <si>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</si>
  <si>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</si>
  <si>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</si>
  <si>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</si>
  <si>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</si>
  <si>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</si>
  <si>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</si>
  <si>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</si>
  <si>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</si>
  <si>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</si>
  <si>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</si>
  <si>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</si>
  <si>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</si>
  <si>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</si>
  <si>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</si>
  <si>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</si>
  <si>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</si>
  <si>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</si>
  <si>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</si>
  <si>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</si>
  <si>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</si>
  <si>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</si>
  <si>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</si>
  <si>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</si>
  <si>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</si>
  <si>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</si>
  <si>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</si>
  <si>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</si>
  <si>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</si>
  <si>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</si>
  <si>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</si>
  <si>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</si>
  <si>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</si>
  <si>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</si>
  <si>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</si>
  <si>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</si>
  <si>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</si>
  <si>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</si>
  <si>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</si>
  <si>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</si>
  <si>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</si>
  <si>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</si>
  <si>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</si>
  <si>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</si>
  <si>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</si>
  <si>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</si>
  <si>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</si>
  <si>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</si>
  <si>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</si>
  <si>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</si>
  <si>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</si>
  <si>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</si>
  <si>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</si>
  <si>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</si>
  <si>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</si>
  <si>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</si>
  <si>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</si>
  <si>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</si>
  <si>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</si>
  <si>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</si>
  <si>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</si>
  <si>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</si>
  <si>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</si>
  <si>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</si>
  <si>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</si>
  <si>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</si>
  <si>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</si>
  <si>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</si>
  <si>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</si>
  <si>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</si>
  <si>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</si>
  <si>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</si>
  <si>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</si>
  <si>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</si>
  <si>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</si>
  <si>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</si>
  <si>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</si>
  <si>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</si>
  <si>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</si>
  <si>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</si>
  <si>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</si>
  <si>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</si>
  <si>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</si>
  <si>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</si>
  <si>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</si>
  <si>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</si>
  <si>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</si>
  <si>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</si>
  <si>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</si>
  <si>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</si>
  <si>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</si>
  <si>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</si>
  <si>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</si>
  <si>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</si>
  <si>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</si>
  <si>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</si>
  <si>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</si>
  <si>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</si>
  <si>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</si>
  <si>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</si>
  <si>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</si>
  <si>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</si>
  <si>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</si>
  <si>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</si>
  <si>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</si>
  <si>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</si>
  <si>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</si>
  <si>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</si>
  <si>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</si>
  <si>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</si>
  <si>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</si>
  <si>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</si>
  <si>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</si>
  <si>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</si>
  <si>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</si>
  <si>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</si>
  <si>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</si>
  <si>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</si>
  <si>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</si>
  <si>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</si>
  <si>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</si>
  <si>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</si>
  <si>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</si>
  <si>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</si>
  <si>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</si>
  <si>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</si>
  <si>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</si>
  <si>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</si>
  <si>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</si>
  <si>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</si>
  <si>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</si>
  <si>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</si>
  <si>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</si>
  <si>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</si>
  <si>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</si>
  <si>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</si>
  <si>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</si>
  <si>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</si>
  <si>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</si>
  <si>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</si>
  <si>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</si>
  <si>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</si>
  <si>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</si>
  <si>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</si>
  <si>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</si>
  <si>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</si>
  <si>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</si>
  <si>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</si>
  <si>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</si>
  <si>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</si>
  <si>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</si>
  <si>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</si>
  <si>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</si>
  <si>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</si>
  <si>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</si>
  <si>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</si>
  <si>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</si>
  <si>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</si>
  <si>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</si>
  <si>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</si>
  <si>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</si>
  <si>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</si>
  <si>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</si>
  <si>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</si>
  <si>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</si>
  <si>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</si>
  <si>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</si>
  <si>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</si>
  <si>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</si>
  <si>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</si>
  <si>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</si>
  <si>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</si>
  <si>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</si>
  <si>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</si>
  <si>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</si>
  <si>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</si>
  <si>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</si>
  <si>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</si>
  <si>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</si>
  <si>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</si>
  <si>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</si>
  <si>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</si>
  <si>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</si>
  <si>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</si>
  <si>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</si>
  <si>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</si>
  <si>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</si>
  <si>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</si>
  <si>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</si>
  <si>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</si>
  <si>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</si>
  <si>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</si>
  <si>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</si>
  <si>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</si>
  <si>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</si>
  <si>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</si>
  <si>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</si>
  <si>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</si>
  <si>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</si>
  <si>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</si>
  <si>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</si>
  <si>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</si>
  <si>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</si>
  <si>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</si>
  <si>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</si>
  <si>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</si>
  <si>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</si>
  <si>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</si>
  <si>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</si>
  <si>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</si>
  <si>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</si>
  <si>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</si>
  <si>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</si>
  <si>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</si>
  <si>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</si>
  <si>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</si>
  <si>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</si>
  <si>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</si>
  <si>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</si>
  <si>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</si>
  <si>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</si>
  <si>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</si>
  <si>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</si>
  <si>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</si>
  <si>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</si>
  <si>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</si>
  <si>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</si>
  <si>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</si>
  <si>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</si>
  <si>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</si>
  <si>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</si>
  <si>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</si>
  <si>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</si>
  <si>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</si>
  <si>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</si>
  <si>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</si>
  <si>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</si>
  <si>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</si>
  <si>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</si>
  <si>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</si>
  <si>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</si>
  <si>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</si>
  <si>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</si>
  <si>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</si>
  <si>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</si>
  <si>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</si>
  <si>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</si>
  <si>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</si>
  <si>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</si>
  <si>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</si>
  <si>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</si>
  <si>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</si>
  <si>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</si>
  <si>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</si>
  <si>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</si>
  <si>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</si>
  <si>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</si>
  <si>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</si>
  <si>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</si>
  <si>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</si>
  <si>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</si>
  <si>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</si>
  <si>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</si>
  <si>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</si>
  <si>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</si>
  <si>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</si>
  <si>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</si>
  <si>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</si>
  <si>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</si>
  <si>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</si>
  <si>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</si>
  <si>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</si>
  <si>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</si>
  <si>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</si>
  <si>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</si>
  <si>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</si>
  <si>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</si>
  <si>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</si>
  <si>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</si>
  <si>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</si>
  <si>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</si>
  <si>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</si>
  <si>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</si>
  <si>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</si>
  <si>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</si>
  <si>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</si>
  <si>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</si>
  <si>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</si>
  <si>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</si>
  <si>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</si>
  <si>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</si>
  <si>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</si>
  <si>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</si>
  <si>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</si>
  <si>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</si>
  <si>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</si>
  <si>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</si>
  <si>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</si>
  <si>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</si>
  <si>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</si>
  <si>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</si>
  <si>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</si>
  <si>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</si>
  <si>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</si>
  <si>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</si>
  <si>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</si>
  <si>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</si>
  <si>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</si>
  <si>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</si>
  <si>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</si>
  <si>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</si>
  <si>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</si>
  <si>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</si>
  <si>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</si>
  <si>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</si>
  <si>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</si>
  <si>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</si>
  <si>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</si>
  <si>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</si>
  <si>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</si>
  <si>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</si>
  <si>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</si>
  <si>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</si>
  <si>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</si>
  <si>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</si>
  <si>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</si>
  <si>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</si>
  <si>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</si>
  <si>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</si>
  <si>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</si>
  <si>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</si>
  <si>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</si>
  <si>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</si>
  <si>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</si>
  <si>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</si>
  <si>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</si>
  <si>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</si>
  <si>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</si>
  <si>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</si>
  <si>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</si>
  <si>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</si>
  <si>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</si>
  <si>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</si>
  <si>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</si>
  <si>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</si>
  <si>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</si>
  <si>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</si>
  <si>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</si>
  <si>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</si>
  <si>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</si>
  <si>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</si>
  <si>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</si>
  <si>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</si>
  <si>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</si>
  <si>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</si>
  <si>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</si>
  <si>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</si>
  <si>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</si>
  <si>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</si>
  <si>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</si>
  <si>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</si>
  <si>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</si>
  <si>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</si>
  <si>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</si>
  <si>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</si>
  <si>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</si>
  <si>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</si>
  <si>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</si>
  <si>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</si>
  <si>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</si>
  <si>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</si>
  <si>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</si>
  <si>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</si>
  <si>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</si>
  <si>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</si>
  <si>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</si>
  <si>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</si>
  <si>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</si>
  <si>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</si>
  <si>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</si>
  <si>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</si>
  <si>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</si>
  <si>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</si>
  <si>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</si>
  <si>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</si>
  <si>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</si>
  <si>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</si>
  <si>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</si>
  <si>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</si>
  <si>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</si>
  <si>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</si>
  <si>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</si>
  <si>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</si>
  <si>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</si>
  <si>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</si>
  <si>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</si>
  <si>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</si>
  <si>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</si>
  <si>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</si>
  <si>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</si>
  <si>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</si>
  <si>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</si>
  <si>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</si>
  <si>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</si>
  <si>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</si>
  <si>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</si>
  <si>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</si>
  <si>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</si>
  <si>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</si>
  <si>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</si>
  <si>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</si>
  <si>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</si>
  <si>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</si>
  <si>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</si>
  <si>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</si>
  <si>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</si>
  <si>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</si>
  <si>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</si>
  <si>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</si>
  <si>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</si>
  <si>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</si>
  <si>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</si>
  <si>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</si>
  <si>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</si>
  <si>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</si>
  <si>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</si>
  <si>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</si>
  <si>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</si>
  <si>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</si>
  <si>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</si>
  <si>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</si>
  <si>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</si>
  <si>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</si>
  <si>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</si>
  <si>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</si>
  <si>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</si>
  <si>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</si>
  <si>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</si>
  <si>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</si>
  <si>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</si>
  <si>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</si>
  <si>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</si>
  <si>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</si>
  <si>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</si>
  <si>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</si>
  <si>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</si>
  <si>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</si>
  <si>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</si>
  <si>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</si>
  <si>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</si>
  <si>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</si>
  <si>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</si>
  <si>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</si>
  <si>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</si>
  <si>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</si>
  <si>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</si>
  <si>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</si>
  <si>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</si>
  <si>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</si>
  <si>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</si>
  <si>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</si>
  <si>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</si>
  <si>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</si>
  <si>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</si>
  <si>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</si>
  <si>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</si>
  <si>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</si>
  <si>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</si>
  <si>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</si>
  <si>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</si>
  <si>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</si>
  <si>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</si>
  <si>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</si>
  <si>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</si>
  <si>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</si>
  <si>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</si>
  <si>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</si>
  <si>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</si>
  <si>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</si>
  <si>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</si>
  <si>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</si>
  <si>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</si>
  <si>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</si>
  <si>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</si>
  <si>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</si>
  <si>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</si>
  <si>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</si>
  <si>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</si>
  <si>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</si>
  <si>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</si>
  <si>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</si>
  <si>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</si>
  <si>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</si>
  <si>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</si>
  <si>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</si>
  <si>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</si>
  <si>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</si>
  <si>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</si>
  <si>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</si>
  <si>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</si>
  <si>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</si>
  <si>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</si>
  <si>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</si>
  <si>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</si>
  <si>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</si>
  <si>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</si>
  <si>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</si>
  <si>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</si>
  <si>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</si>
  <si>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</si>
  <si>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</si>
  <si>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</si>
  <si>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</si>
  <si>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</si>
  <si>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</si>
  <si>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</si>
  <si>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</si>
  <si>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</si>
  <si>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</si>
  <si>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</si>
  <si>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</si>
  <si>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</si>
  <si>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</si>
  <si>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</si>
  <si>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</si>
  <si>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</si>
  <si>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</si>
  <si>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</si>
  <si>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</si>
  <si>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</si>
  <si>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</si>
  <si>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</si>
  <si>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</si>
  <si>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</si>
  <si>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</si>
  <si>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</si>
  <si>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</si>
  <si>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</si>
  <si>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</si>
  <si>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</si>
  <si>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</si>
  <si>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</si>
  <si>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</si>
  <si>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</si>
  <si>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</si>
  <si>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</si>
  <si>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</si>
  <si>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</si>
  <si>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</si>
  <si>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</si>
  <si>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</si>
  <si>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</si>
  <si>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</si>
  <si>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</si>
  <si>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</si>
  <si>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</si>
  <si>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</si>
  <si>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</si>
  <si>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</si>
  <si>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</si>
  <si>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</si>
  <si>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</si>
  <si>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</si>
  <si>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</si>
  <si>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</si>
  <si>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</si>
  <si>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</si>
  <si>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</si>
  <si>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</si>
  <si>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</si>
  <si>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</si>
  <si>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</si>
  <si>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</si>
  <si>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</si>
  <si>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</si>
  <si>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</si>
  <si>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</si>
  <si>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</si>
  <si>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</si>
  <si>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</si>
  <si>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</si>
  <si>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</si>
  <si>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</si>
  <si>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</si>
  <si>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</si>
  <si>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</si>
  <si>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</si>
  <si>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</si>
  <si>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</si>
  <si>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</si>
  <si>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</si>
  <si>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</si>
  <si>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</si>
  <si>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</si>
  <si>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</si>
  <si>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</si>
  <si>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</si>
  <si>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</si>
  <si>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</si>
  <si>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</si>
  <si>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</si>
  <si>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</si>
  <si>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</si>
  <si>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</si>
  <si>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</si>
  <si>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</si>
  <si>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</si>
  <si>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</si>
  <si>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</si>
  <si>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</si>
  <si>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</si>
  <si>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</si>
  <si>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</si>
  <si>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</si>
  <si>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</si>
  <si>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</si>
  <si>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</si>
  <si>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</si>
  <si>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</si>
  <si>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</si>
  <si>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</si>
  <si>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</si>
  <si>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</si>
  <si>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</si>
  <si>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</si>
  <si>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</si>
  <si>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</si>
  <si>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</si>
  <si>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</si>
  <si>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</si>
  <si>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</si>
  <si>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</si>
  <si>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</si>
  <si>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</si>
  <si>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</si>
  <si>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</si>
  <si>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</si>
  <si>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</si>
  <si>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</si>
  <si>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</si>
  <si>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</si>
  <si>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</si>
  <si>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</si>
  <si>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</si>
  <si>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</si>
  <si>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</si>
  <si>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</si>
  <si>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</si>
  <si>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</si>
  <si>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</si>
  <si>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</si>
  <si>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</si>
  <si>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</si>
  <si>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</si>
  <si>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</si>
  <si>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</si>
  <si>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</si>
  <si>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</si>
  <si>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</si>
  <si>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</si>
  <si>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</si>
  <si>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</si>
  <si>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</si>
  <si>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</si>
  <si>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</si>
  <si>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</si>
  <si>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</si>
  <si>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</si>
  <si>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</si>
  <si>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</si>
  <si>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</si>
  <si>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</si>
  <si>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</si>
  <si>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</si>
  <si>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</si>
  <si>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</si>
  <si>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</si>
  <si>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</si>
  <si>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</si>
  <si>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</si>
  <si>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</si>
  <si>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</si>
  <si>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</si>
  <si>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</si>
  <si>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</si>
  <si>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</si>
  <si>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</si>
  <si>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</si>
  <si>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</si>
  <si>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</si>
  <si>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</si>
  <si>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</si>
  <si>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</si>
  <si>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</si>
  <si>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</si>
  <si>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</si>
  <si>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</si>
  <si>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</si>
  <si>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</si>
  <si>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</si>
  <si>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</si>
  <si>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</si>
  <si>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</si>
  <si>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</si>
  <si>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</si>
  <si>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</si>
  <si>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</si>
  <si>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</si>
  <si>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</si>
  <si>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</si>
  <si>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</si>
  <si>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</si>
  <si>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</si>
  <si>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</si>
  <si>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</si>
  <si>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</si>
  <si>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</si>
  <si>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</si>
  <si>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</si>
  <si>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</si>
  <si>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</si>
  <si>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</si>
  <si>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</si>
  <si>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</si>
  <si>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</si>
  <si>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</si>
  <si>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</si>
  <si>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</si>
  <si>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</si>
  <si>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</si>
  <si>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</si>
  <si>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</si>
  <si>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</si>
  <si>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</si>
  <si>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</si>
  <si>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</si>
  <si>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</si>
  <si>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</si>
  <si>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</si>
  <si>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</si>
  <si>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</si>
  <si>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</si>
  <si>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</si>
  <si>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</si>
  <si>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</si>
  <si>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</si>
  <si>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</si>
  <si>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</si>
  <si>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</si>
  <si>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</si>
  <si>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</si>
  <si>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</si>
  <si>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</si>
  <si>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</si>
  <si>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</si>
  <si>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</si>
  <si>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</si>
  <si>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</si>
  <si>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</si>
  <si>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</si>
  <si>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</si>
  <si>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</si>
  <si>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</si>
  <si>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</si>
  <si>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</si>
  <si>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</si>
  <si>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</si>
  <si>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</si>
  <si>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</si>
  <si>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</si>
  <si>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</si>
  <si>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</si>
  <si>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</si>
  <si>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</si>
  <si>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</si>
  <si>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</si>
  <si>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</si>
  <si>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</si>
  <si>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</si>
  <si>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</si>
  <si>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</si>
  <si>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</si>
  <si>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</si>
  <si>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</si>
  <si>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</si>
  <si>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</si>
  <si>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</si>
  <si>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</si>
  <si>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</si>
  <si>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</si>
  <si>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</si>
  <si>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</si>
  <si>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</si>
  <si>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</si>
  <si>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</si>
  <si>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</si>
  <si>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</si>
  <si>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</si>
  <si>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</si>
  <si>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</si>
  <si>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</si>
  <si>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</si>
  <si>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</si>
  <si>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</si>
  <si>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</si>
  <si>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</si>
  <si>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</si>
  <si>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</si>
  <si>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</si>
  <si>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</si>
  <si>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</si>
  <si>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</si>
  <si>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</si>
  <si>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</si>
  <si>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</si>
  <si>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</si>
  <si>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</si>
  <si>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</si>
  <si>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</si>
  <si>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</si>
  <si>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</si>
  <si>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</si>
  <si>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</si>
  <si>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</si>
  <si>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</si>
  <si>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</si>
  <si>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</si>
  <si>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</si>
  <si>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</si>
  <si>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</si>
  <si>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</si>
  <si>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</si>
  <si>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</si>
  <si>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</si>
  <si>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</si>
  <si>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</si>
  <si>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</si>
  <si>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</si>
  <si>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</si>
  <si>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</si>
  <si>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</si>
  <si>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</si>
  <si>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</si>
  <si>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</si>
  <si>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</si>
  <si>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</si>
  <si>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</si>
  <si>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</si>
  <si>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</si>
  <si>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</si>
  <si>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</si>
  <si>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</si>
  <si>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</si>
  <si>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</si>
  <si>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</si>
  <si>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</si>
  <si>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</si>
  <si>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</si>
  <si>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</si>
  <si>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</si>
  <si>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</si>
  <si>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</si>
  <si>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</si>
  <si>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</si>
  <si>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</si>
  <si>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</si>
  <si>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</si>
  <si>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</si>
  <si>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</si>
  <si>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</si>
  <si>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</si>
  <si>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</si>
  <si>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</si>
  <si>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</si>
  <si>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</si>
  <si>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</si>
  <si>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</si>
  <si>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</si>
  <si>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</si>
  <si>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</si>
  <si>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</si>
  <si>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</si>
  <si>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</si>
  <si>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</si>
  <si>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</si>
  <si>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</si>
  <si>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</si>
  <si>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</si>
  <si>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</si>
  <si>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</si>
  <si>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</si>
  <si>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</si>
  <si>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</si>
  <si>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</si>
  <si>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</si>
  <si>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</si>
  <si>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</si>
  <si>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</si>
  <si>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</si>
  <si>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</si>
  <si>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</si>
  <si>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</si>
  <si>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</si>
  <si>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</si>
  <si>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</si>
  <si>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</si>
  <si>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</si>
  <si>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</si>
  <si>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</si>
  <si>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</si>
  <si>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</si>
  <si>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</si>
  <si>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</si>
  <si>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</si>
  <si>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</si>
  <si>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</si>
  <si>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</si>
  <si>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</si>
  <si>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</si>
  <si>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</si>
  <si>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</si>
  <si>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</si>
  <si>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</si>
  <si>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</si>
  <si>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</si>
  <si>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</si>
  <si>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</si>
  <si>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</si>
  <si>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</si>
  <si>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</si>
  <si>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</si>
  <si>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</si>
  <si>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</si>
  <si>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</si>
  <si>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</si>
  <si>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</si>
  <si>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</si>
  <si>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</si>
  <si>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</si>
  <si>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</si>
  <si>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</si>
  <si>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</si>
  <si>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</si>
  <si>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</si>
  <si>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</si>
  <si>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</si>
  <si>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</si>
  <si>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</si>
  <si>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</si>
  <si>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</si>
  <si>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</si>
  <si>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</si>
  <si>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</si>
  <si>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</si>
  <si>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</si>
  <si>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</si>
  <si>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</si>
  <si>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</si>
  <si>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</si>
  <si>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</si>
  <si>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</si>
  <si>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</si>
  <si>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</si>
  <si>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</si>
  <si>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</si>
  <si>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</si>
  <si>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</si>
  <si>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</si>
  <si>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</si>
  <si>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</si>
  <si>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</si>
  <si>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</si>
  <si>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</si>
  <si>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</si>
  <si>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</si>
  <si>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</si>
  <si>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</si>
  <si>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</si>
  <si>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</si>
  <si>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</si>
  <si>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</si>
  <si>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</si>
  <si>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</si>
  <si>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</si>
  <si>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</si>
  <si>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</si>
  <si>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</si>
  <si>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</si>
  <si>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</si>
  <si>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</si>
  <si>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</si>
  <si>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</si>
  <si>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</si>
  <si>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</si>
  <si>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</si>
  <si>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</si>
  <si>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</si>
  <si>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</si>
  <si>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</si>
  <si>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</si>
  <si>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</si>
  <si>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</si>
  <si>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</si>
  <si>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</si>
  <si>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</si>
  <si>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</si>
  <si>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</si>
  <si>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</si>
  <si>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</si>
  <si>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</si>
  <si>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</si>
  <si>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</si>
  <si>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</si>
  <si>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</si>
  <si>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</si>
  <si>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</si>
  <si>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</si>
  <si>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</si>
  <si>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</si>
  <si>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</si>
  <si>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</si>
  <si>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</si>
  <si>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</si>
  <si>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</si>
  <si>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</si>
  <si>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</si>
  <si>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</si>
  <si>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</si>
  <si>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</si>
  <si>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</si>
  <si>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</si>
  <si>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</si>
  <si>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</si>
  <si>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</si>
  <si>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</si>
  <si>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</si>
  <si>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</si>
  <si>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</si>
  <si>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</si>
  <si>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</si>
  <si>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</si>
  <si>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</si>
  <si>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</si>
  <si>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</si>
  <si>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</si>
  <si>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</si>
  <si>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</si>
  <si>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</si>
  <si>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</si>
  <si>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</si>
  <si>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</si>
  <si>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</si>
  <si>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</si>
  <si>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</si>
  <si>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</si>
  <si>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</si>
  <si>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</si>
  <si>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</si>
  <si>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</si>
  <si>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</si>
  <si>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</si>
  <si>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</si>
  <si>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</si>
  <si>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</si>
  <si>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</si>
  <si>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</si>
  <si>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</si>
  <si>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</si>
  <si>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</si>
  <si>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</si>
  <si>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</si>
  <si>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</si>
  <si>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</si>
  <si>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</si>
  <si>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</si>
  <si>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</si>
  <si>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</si>
  <si>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</si>
  <si>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</si>
  <si>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</si>
  <si>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</si>
  <si>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</si>
  <si>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</si>
  <si>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</si>
  <si>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</si>
  <si>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</si>
  <si>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</si>
  <si>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</si>
  <si>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</si>
  <si>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</si>
  <si>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</si>
  <si>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</si>
  <si>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</si>
  <si>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</si>
  <si>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</si>
  <si>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</si>
  <si>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</si>
  <si>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</si>
  <si>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</si>
  <si>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</si>
  <si>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</si>
  <si>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</si>
  <si>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</si>
  <si>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</si>
  <si>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</si>
  <si>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</si>
  <si>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</si>
  <si>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</si>
  <si>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</si>
  <si>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</si>
  <si>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</si>
  <si>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</si>
  <si>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</si>
  <si>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</si>
  <si>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</si>
  <si>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</si>
  <si>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</si>
  <si>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</si>
  <si>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</si>
  <si>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</si>
  <si>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</si>
  <si>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</si>
  <si>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</si>
  <si>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</si>
  <si>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</si>
  <si>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</si>
  <si>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</si>
  <si>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</si>
  <si>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</si>
  <si>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</si>
  <si>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</si>
  <si>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</si>
  <si>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</si>
  <si>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</si>
  <si>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</si>
  <si>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</si>
  <si>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</si>
  <si>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</si>
  <si>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</si>
  <si>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</si>
  <si>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</si>
  <si>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</si>
  <si>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</si>
  <si>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</si>
  <si>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</si>
  <si>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</si>
  <si>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</si>
  <si>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</si>
  <si>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</si>
  <si>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</si>
  <si>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</si>
  <si>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</si>
  <si>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</si>
  <si>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</si>
  <si>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</si>
  <si>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</si>
  <si>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</si>
  <si>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</si>
  <si>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</si>
  <si>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</si>
  <si>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</si>
  <si>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</si>
  <si>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</si>
  <si>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</si>
  <si>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</si>
  <si>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</si>
  <si>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</si>
  <si>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</si>
  <si>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</si>
  <si>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</si>
  <si>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</si>
  <si>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</si>
  <si>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</si>
  <si>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</si>
  <si>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</si>
  <si>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</si>
  <si>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</si>
  <si>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</si>
  <si>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</si>
  <si>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</si>
  <si>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</si>
  <si>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</si>
  <si>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</si>
  <si>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</si>
  <si>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</si>
  <si>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</si>
  <si>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</si>
  <si>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</si>
  <si>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</si>
  <si>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</si>
  <si>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</si>
  <si>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</si>
  <si>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</si>
  <si>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</si>
  <si>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</si>
  <si>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</si>
  <si>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</si>
  <si>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</si>
  <si>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</si>
  <si>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</si>
  <si>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</si>
  <si>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</si>
  <si>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</si>
  <si>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</si>
  <si>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</si>
  <si>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</si>
  <si>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</si>
  <si>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</si>
  <si>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</si>
  <si>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</si>
  <si>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</si>
  <si>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</si>
  <si>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</si>
  <si>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</si>
  <si>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</si>
  <si>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</si>
  <si>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</si>
  <si>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</si>
  <si>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</si>
  <si>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</si>
  <si>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</si>
  <si>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</si>
  <si>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</si>
  <si>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</si>
  <si>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</si>
  <si>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</si>
  <si>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</si>
  <si>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</si>
  <si>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</si>
  <si>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</si>
  <si>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</si>
  <si>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</si>
  <si>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</si>
  <si>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</si>
  <si>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</si>
  <si>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</si>
  <si>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</si>
  <si>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</si>
  <si>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</si>
  <si>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</si>
  <si>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</si>
  <si>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</si>
  <si>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</si>
  <si>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</si>
  <si>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</si>
  <si>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</si>
  <si>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</si>
  <si>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</si>
  <si>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</si>
  <si>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</si>
  <si>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</si>
  <si>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</si>
  <si>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</si>
  <si>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</si>
  <si>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</si>
  <si>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</si>
  <si>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</si>
  <si>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</si>
  <si>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</si>
  <si>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</si>
  <si>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</si>
  <si>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</si>
  <si>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</si>
  <si>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</si>
  <si>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</si>
  <si>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</si>
  <si>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</si>
  <si>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</si>
  <si>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</si>
  <si>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</si>
  <si>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</si>
  <si>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</si>
  <si>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</si>
  <si>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</si>
  <si>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</si>
  <si>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</si>
  <si>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</si>
  <si>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</si>
  <si>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</si>
  <si>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</si>
  <si>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</si>
  <si>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</si>
  <si>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</si>
  <si>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</si>
  <si>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</si>
  <si>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</si>
  <si>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</si>
  <si>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</si>
  <si>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</si>
  <si>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</si>
  <si>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</si>
  <si>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</si>
  <si>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</si>
  <si>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</si>
  <si>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</si>
  <si>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</si>
  <si>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</si>
  <si>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</si>
  <si>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</si>
  <si>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</si>
  <si>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</si>
  <si>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</si>
  <si>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</si>
  <si>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</si>
  <si>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</si>
  <si>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</si>
  <si>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</si>
  <si>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</si>
  <si>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</si>
  <si>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</si>
  <si>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</si>
  <si>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</si>
  <si>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</si>
  <si>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</si>
  <si>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</si>
  <si>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</si>
  <si>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</si>
  <si>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</si>
  <si>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</si>
  <si>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</si>
  <si>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</si>
  <si>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</si>
  <si>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</si>
  <si>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</si>
  <si>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</si>
  <si>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</si>
  <si>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</si>
  <si>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</si>
  <si>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</si>
  <si>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</si>
  <si>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</si>
  <si>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</si>
  <si>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</si>
  <si>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</si>
  <si>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</si>
  <si>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</si>
  <si>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</si>
  <si>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</si>
  <si>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</si>
  <si>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</si>
  <si>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</si>
  <si>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</si>
  <si>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</si>
  <si>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</si>
  <si>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</si>
  <si>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</si>
  <si>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</si>
  <si>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</si>
  <si>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</si>
  <si>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</si>
  <si>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</si>
  <si>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</si>
  <si>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</si>
  <si>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</si>
  <si>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</si>
  <si>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</si>
  <si>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</si>
  <si>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</si>
  <si>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</si>
  <si>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</si>
  <si>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</si>
  <si>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</si>
  <si>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</si>
  <si>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</si>
  <si>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</si>
  <si>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</si>
  <si>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</si>
  <si>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</si>
  <si>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</si>
  <si>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</si>
  <si>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</si>
  <si>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</si>
  <si>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</si>
  <si>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</si>
  <si>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</si>
  <si>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</si>
  <si>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</si>
  <si>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</si>
  <si>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</si>
  <si>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</si>
  <si>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</si>
  <si>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</si>
  <si>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</si>
  <si>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</si>
  <si>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</si>
  <si>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</si>
  <si>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</si>
  <si>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</si>
  <si>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</si>
  <si>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</si>
  <si>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</si>
  <si>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</si>
  <si>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</si>
  <si>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</si>
  <si>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</si>
  <si>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</si>
  <si>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</si>
  <si>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</si>
  <si>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</si>
  <si>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</si>
  <si>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</si>
  <si>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</si>
  <si>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</si>
  <si>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</si>
  <si>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</si>
  <si>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</si>
  <si>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</si>
  <si>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</si>
  <si>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</si>
  <si>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</si>
  <si>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</si>
  <si>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</si>
  <si>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</si>
  <si>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</si>
  <si>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</si>
  <si>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</si>
  <si>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</si>
  <si>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</si>
  <si>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</si>
  <si>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</si>
  <si>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</si>
  <si>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</si>
  <si>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</si>
  <si>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</si>
  <si>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</si>
  <si>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</si>
  <si>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</si>
  <si>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</si>
  <si>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</si>
  <si>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</si>
  <si>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</si>
  <si>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</si>
  <si>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</si>
  <si>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</si>
  <si>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</si>
  <si>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</si>
  <si>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</si>
  <si>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</si>
  <si>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</si>
  <si>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</si>
  <si>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</si>
  <si>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</si>
  <si>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</si>
  <si>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</si>
  <si>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</si>
  <si>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</si>
  <si>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</si>
  <si>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</si>
  <si>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</si>
  <si>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</si>
  <si>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</si>
  <si>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</si>
  <si>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</si>
  <si>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</si>
  <si>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</si>
  <si>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</si>
  <si>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</si>
  <si>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</si>
  <si>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</si>
  <si>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</si>
  <si>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</si>
  <si>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</si>
  <si>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</si>
  <si>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</si>
  <si>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</si>
  <si>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</si>
  <si>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</si>
  <si>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</si>
  <si>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</si>
  <si>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</si>
  <si>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</si>
  <si>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</si>
  <si>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</si>
  <si>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</si>
  <si>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</si>
  <si>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</si>
  <si>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</si>
  <si>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</si>
  <si>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</si>
  <si>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</si>
  <si>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</si>
  <si>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</si>
  <si>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</si>
  <si>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</si>
  <si>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</si>
  <si>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</si>
  <si>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</si>
  <si>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</si>
  <si>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</si>
  <si>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</si>
  <si>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</si>
  <si>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</si>
  <si>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</si>
  <si>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</si>
  <si>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</si>
  <si>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</si>
  <si>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</si>
  <si>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</si>
  <si>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</si>
  <si>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</si>
  <si>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</si>
  <si>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</si>
  <si>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</si>
  <si>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</si>
  <si>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</si>
  <si>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</si>
  <si>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</si>
  <si>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</si>
  <si>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</si>
  <si>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</si>
  <si>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</si>
  <si>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</si>
  <si>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</si>
  <si>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</si>
  <si>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</si>
  <si>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</si>
  <si>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</si>
  <si>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</si>
  <si>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</si>
  <si>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</si>
  <si>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</si>
  <si>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</si>
  <si>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</si>
  <si>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</si>
  <si>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</si>
  <si>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</si>
  <si>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</si>
  <si>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</si>
  <si>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</si>
  <si>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</si>
  <si>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</si>
  <si>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</si>
  <si>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</si>
  <si>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</si>
  <si>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</si>
  <si>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</si>
  <si>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</si>
  <si>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</si>
  <si>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</si>
  <si>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</si>
  <si>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</si>
  <si>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</si>
  <si>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</si>
  <si>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</si>
  <si>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</si>
  <si>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</si>
  <si>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</si>
  <si>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</si>
  <si>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</si>
  <si>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</si>
  <si>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</si>
  <si>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</si>
  <si>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</si>
  <si>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</si>
  <si>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</si>
  <si>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</si>
  <si>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</si>
  <si>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</si>
  <si>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</si>
  <si>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</si>
  <si>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</si>
  <si>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</si>
  <si>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</si>
  <si>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</si>
  <si>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</si>
  <si>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</si>
  <si>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</si>
  <si>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</si>
  <si>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</si>
  <si>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</si>
  <si>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</si>
  <si>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</si>
  <si>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</si>
  <si>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</si>
  <si>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</si>
  <si>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</si>
  <si>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</si>
  <si>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</si>
  <si>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</si>
  <si>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</si>
  <si>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</si>
  <si>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</si>
  <si>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</si>
  <si>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</si>
  <si>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</si>
  <si>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</si>
  <si>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</si>
  <si>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</si>
  <si>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</si>
  <si>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</si>
  <si>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</si>
  <si>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</si>
  <si>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</si>
  <si>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</si>
  <si>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</si>
  <si>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</si>
  <si>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</si>
  <si>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</si>
  <si>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</si>
  <si>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</si>
  <si>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</si>
  <si>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</si>
  <si>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</si>
  <si>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</si>
  <si>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</si>
  <si>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</si>
  <si>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</si>
  <si>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</si>
  <si>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</si>
  <si>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</si>
  <si>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</si>
  <si>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</si>
  <si>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</si>
  <si>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</si>
  <si>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</si>
  <si>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</si>
  <si>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</si>
  <si>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</si>
  <si>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</si>
  <si>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</si>
  <si>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</si>
  <si>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</si>
  <si>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</si>
  <si>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</si>
  <si>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</si>
  <si>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</si>
  <si>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</si>
  <si>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</si>
  <si>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</si>
  <si>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</si>
  <si>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</si>
  <si>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</si>
  <si>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</si>
  <si>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</si>
  <si>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</si>
  <si>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</si>
  <si>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</si>
  <si>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</si>
  <si>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</si>
  <si>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</si>
  <si>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</si>
  <si>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</si>
  <si>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</si>
  <si>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</si>
  <si>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</si>
  <si>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</si>
  <si>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</si>
  <si>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</si>
  <si>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</si>
  <si>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</si>
  <si>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</si>
  <si>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</si>
  <si>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</si>
  <si>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</si>
  <si>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</si>
  <si>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</si>
  <si>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</si>
  <si>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</si>
  <si>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</si>
  <si>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</si>
  <si>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</si>
  <si>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</si>
  <si>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</si>
  <si>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</si>
  <si>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</si>
  <si>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</si>
  <si>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</si>
  <si>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</si>
  <si>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</si>
  <si>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</si>
  <si>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</si>
  <si>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</si>
  <si>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</si>
  <si>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</si>
  <si>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</si>
  <si>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</si>
  <si>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</si>
  <si>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</si>
  <si>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</si>
  <si>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</si>
  <si>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</si>
  <si>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</si>
  <si>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</si>
  <si>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</si>
  <si>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</si>
  <si>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</si>
  <si>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</si>
  <si>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</si>
  <si>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</si>
  <si>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</si>
  <si>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</si>
  <si>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</si>
  <si>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</si>
  <si>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</si>
  <si>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</si>
  <si>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</si>
  <si>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</si>
  <si>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</si>
  <si>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</si>
  <si>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</si>
  <si>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</si>
  <si>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</si>
  <si>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</si>
  <si>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</si>
  <si>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</si>
  <si>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</si>
  <si>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</si>
  <si>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</si>
  <si>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</si>
  <si>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</si>
  <si>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</si>
  <si>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</si>
  <si>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</si>
  <si>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</si>
  <si>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</si>
  <si>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</si>
  <si>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</si>
  <si>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</si>
  <si>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</si>
  <si>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</si>
  <si>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</si>
  <si>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</si>
  <si>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</si>
  <si>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</si>
  <si>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</si>
  <si>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</si>
  <si>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</si>
  <si>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</si>
  <si>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</si>
  <si>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</si>
  <si>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</si>
  <si>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</si>
  <si>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</si>
  <si>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</si>
  <si>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</si>
  <si>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</si>
  <si>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</si>
  <si>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</si>
  <si>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</si>
  <si>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</si>
  <si>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</si>
  <si>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</si>
  <si>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</si>
  <si>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</si>
  <si>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</si>
  <si>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</si>
  <si>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</si>
  <si>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</si>
  <si>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</si>
  <si>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</si>
  <si>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</si>
  <si>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</si>
  <si>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</si>
  <si>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</si>
  <si>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</si>
  <si>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</si>
  <si>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</si>
  <si>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</si>
  <si>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</si>
  <si>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</si>
  <si>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</si>
  <si>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</si>
  <si>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</si>
  <si>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</si>
  <si>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</si>
  <si>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</si>
  <si>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</si>
  <si>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</si>
  <si>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</si>
  <si>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</si>
  <si>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</si>
  <si>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</si>
  <si>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</si>
  <si>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</si>
  <si>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</si>
  <si>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</si>
  <si>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</si>
  <si>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</si>
  <si>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</si>
  <si>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</si>
  <si>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</si>
  <si>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</si>
  <si>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</si>
  <si>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</si>
  <si>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</si>
  <si>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</si>
  <si>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</si>
  <si>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</si>
  <si>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</si>
  <si>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</si>
  <si>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</si>
  <si>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</si>
  <si>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</si>
  <si>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</si>
  <si>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</si>
  <si>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</si>
  <si>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</si>
  <si>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</si>
  <si>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</si>
  <si>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</si>
  <si>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</si>
  <si>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</si>
  <si>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</si>
  <si>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</si>
  <si>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</si>
  <si>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</si>
  <si>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</si>
  <si>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</si>
  <si>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</si>
  <si>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</si>
  <si>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</si>
  <si>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</si>
  <si>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</si>
  <si>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</si>
  <si>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</si>
  <si>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</si>
  <si>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</si>
  <si>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</si>
  <si>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</si>
  <si>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</si>
  <si>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</si>
  <si>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</si>
  <si>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</si>
  <si>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</si>
  <si>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</si>
  <si>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</si>
  <si>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</si>
  <si>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</si>
  <si>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</si>
  <si>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</si>
  <si>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</si>
  <si>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</si>
  <si>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</si>
  <si>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</si>
  <si>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</si>
  <si>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</si>
  <si>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</si>
  <si>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</si>
  <si>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</si>
  <si>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</si>
  <si>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</si>
  <si>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</si>
  <si>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</si>
  <si>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</si>
  <si>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</si>
  <si>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</si>
  <si>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</si>
  <si>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</si>
  <si>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</si>
  <si>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</si>
  <si>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</si>
  <si>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</si>
  <si>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</si>
  <si>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</si>
  <si>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</si>
  <si>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</si>
  <si>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</si>
  <si>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</si>
  <si>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</si>
  <si>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</si>
  <si>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</si>
  <si>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</si>
  <si>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</si>
  <si>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</si>
  <si>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</si>
  <si>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</si>
  <si>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</si>
  <si>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</si>
  <si>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</si>
  <si>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</si>
  <si>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</si>
  <si>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</si>
  <si>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</si>
  <si>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</si>
  <si>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</si>
  <si>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</si>
  <si>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</si>
  <si>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</si>
  <si>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</si>
  <si>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</si>
  <si>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</si>
  <si>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</si>
  <si>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</si>
  <si>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</si>
  <si>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</si>
  <si>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</si>
  <si>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</si>
  <si>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</si>
  <si>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</si>
  <si>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</si>
  <si>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</si>
  <si>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</si>
  <si>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</si>
  <si>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</si>
  <si>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</si>
  <si>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</si>
  <si>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</si>
  <si>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</si>
  <si>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</si>
  <si>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</si>
  <si>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</si>
  <si>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</si>
  <si>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</si>
  <si>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</si>
  <si>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</si>
  <si>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</si>
  <si>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</si>
  <si>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</si>
  <si>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</si>
  <si>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</si>
  <si>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</si>
  <si>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</si>
  <si>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</si>
  <si>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</si>
  <si>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</si>
  <si>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</si>
  <si>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</si>
  <si>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</si>
  <si>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</si>
  <si>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</si>
  <si>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</si>
  <si>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</si>
  <si>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</si>
  <si>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</si>
  <si>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</si>
  <si>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</si>
  <si>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</si>
  <si>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</si>
  <si>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</si>
  <si>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</si>
  <si>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</si>
  <si>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</si>
  <si>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</si>
  <si>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</si>
  <si>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</si>
  <si>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</si>
  <si>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</si>
  <si>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</si>
  <si>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</si>
  <si>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</si>
  <si>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</si>
  <si>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</si>
  <si>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</si>
  <si>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</si>
  <si>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</si>
  <si>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</si>
  <si>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</si>
  <si>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</si>
  <si>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</si>
  <si>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</si>
  <si>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</si>
  <si>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</si>
  <si>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</si>
  <si>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</si>
  <si>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</si>
  <si>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</si>
  <si>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</si>
  <si>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</si>
  <si>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</si>
  <si>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</si>
  <si>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</si>
  <si>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</si>
  <si>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</si>
  <si>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</si>
  <si>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</si>
  <si>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</si>
  <si>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</si>
  <si>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</si>
  <si>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</si>
  <si>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</si>
  <si>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</si>
  <si>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</si>
  <si>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</si>
  <si>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</si>
  <si>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</si>
  <si>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</si>
  <si>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</si>
  <si>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</si>
  <si>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</si>
  <si>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</si>
  <si>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</si>
  <si>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</si>
  <si>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</si>
  <si>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</si>
  <si>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</si>
  <si>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</si>
  <si>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</si>
  <si>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</si>
  <si>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</si>
  <si>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</si>
  <si>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</si>
  <si>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</si>
  <si>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</si>
  <si>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</si>
  <si>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</si>
  <si>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</si>
  <si>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</si>
  <si>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</si>
  <si>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</si>
  <si>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</si>
  <si>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</si>
  <si>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</si>
  <si>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</si>
  <si>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</si>
  <si>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</si>
  <si>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</si>
  <si>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</si>
  <si>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</si>
  <si>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</si>
  <si>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</si>
  <si>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</si>
  <si>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</si>
  <si>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</si>
  <si>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</si>
  <si>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</si>
  <si>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</si>
  <si>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</si>
  <si>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</si>
  <si>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</si>
  <si>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</si>
  <si>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</si>
  <si>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</si>
  <si>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</si>
  <si>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</si>
  <si>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</si>
  <si>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</si>
  <si>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</si>
  <si>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</si>
  <si>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</si>
  <si>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</si>
  <si>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</si>
  <si>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</si>
  <si>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</si>
  <si>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</si>
  <si>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</si>
  <si>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</si>
  <si>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</si>
  <si>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</si>
  <si>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</si>
  <si>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</si>
  <si>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</si>
  <si>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</si>
  <si>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</si>
  <si>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</si>
  <si>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</si>
  <si>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</si>
  <si>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</si>
  <si>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</si>
  <si>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</si>
  <si>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</si>
  <si>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</si>
  <si>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</si>
  <si>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</si>
  <si>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</si>
  <si>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</si>
  <si>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</si>
  <si>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</si>
  <si>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</si>
  <si>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</si>
  <si>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</si>
  <si>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</si>
  <si>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</si>
  <si>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</si>
  <si>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</si>
  <si>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</si>
  <si>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</si>
  <si>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</si>
  <si>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</si>
  <si>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</si>
  <si>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</si>
  <si>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</si>
  <si>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</si>
  <si>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</si>
  <si>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</si>
  <si>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</si>
  <si>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</si>
  <si>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</si>
  <si>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</si>
  <si>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</si>
  <si>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</si>
  <si>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</si>
  <si>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</si>
  <si>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</si>
  <si>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</si>
  <si>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</si>
  <si>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</si>
  <si>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</si>
  <si>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</si>
  <si>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</si>
  <si>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</si>
  <si>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</si>
  <si>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</si>
  <si>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</si>
  <si>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</si>
  <si>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</si>
  <si>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</si>
  <si>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</si>
  <si>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</si>
  <si>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</si>
  <si>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</si>
  <si>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</si>
  <si>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</si>
  <si>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</si>
  <si>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</si>
  <si>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</si>
  <si>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</si>
  <si>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</si>
  <si>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</si>
  <si>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</si>
  <si>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</si>
  <si>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</si>
  <si>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</si>
  <si>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</si>
  <si>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</si>
  <si>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</si>
  <si>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</si>
  <si>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</si>
  <si>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</si>
  <si>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</si>
  <si>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</si>
  <si>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</si>
  <si>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</si>
  <si>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</si>
  <si>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</si>
  <si>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</si>
  <si>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</si>
  <si>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</si>
  <si>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</si>
  <si>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</si>
  <si>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</si>
  <si>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</si>
  <si>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</si>
  <si>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</si>
  <si>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</si>
  <si>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</si>
  <si>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</si>
  <si>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</si>
  <si>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</si>
  <si>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</si>
  <si>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</si>
  <si>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</si>
  <si>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</si>
  <si>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</si>
  <si>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</si>
  <si>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</si>
  <si>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</si>
  <si>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</si>
  <si>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</si>
  <si>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</si>
  <si>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</si>
  <si>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</si>
  <si>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</si>
  <si>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</si>
  <si>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</si>
  <si>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</si>
  <si>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</si>
  <si>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</si>
  <si>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</si>
  <si>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</si>
  <si>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</si>
  <si>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</si>
  <si>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</si>
  <si>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</si>
  <si>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</si>
  <si>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</si>
  <si>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</si>
  <si>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</si>
  <si>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</si>
  <si>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</si>
  <si>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</si>
  <si>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</si>
  <si>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</si>
  <si>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</si>
  <si>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</si>
  <si>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</si>
  <si>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</si>
  <si>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</si>
  <si>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</si>
  <si>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</si>
  <si>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</si>
  <si>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</si>
  <si>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</si>
  <si>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</si>
  <si>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</si>
  <si>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</si>
  <si>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</si>
  <si>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</si>
  <si>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</si>
  <si>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</si>
  <si>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</si>
  <si>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</si>
  <si>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</si>
  <si>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</si>
  <si>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</si>
  <si>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</si>
  <si>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</si>
  <si>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</si>
  <si>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</si>
  <si>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</si>
  <si>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</si>
  <si>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</si>
  <si>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</si>
  <si>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</si>
  <si>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</si>
  <si>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</si>
  <si>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</si>
  <si>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</si>
  <si>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</si>
  <si>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</si>
  <si>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</si>
  <si>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</si>
  <si>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</si>
  <si>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</si>
  <si>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</si>
  <si>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</si>
  <si>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</si>
  <si>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</si>
  <si>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</si>
  <si>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</si>
  <si>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</si>
  <si>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</si>
  <si>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</si>
  <si>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</si>
  <si>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</si>
  <si>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</si>
  <si>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</si>
  <si>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</si>
  <si>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</si>
  <si>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</si>
  <si>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</si>
  <si>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</si>
  <si>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</si>
  <si>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</si>
  <si>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</si>
  <si>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</si>
  <si>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</si>
  <si>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</si>
  <si>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</si>
  <si>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</si>
  <si>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</si>
  <si>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</si>
  <si>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</si>
  <si>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</si>
  <si>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</si>
  <si>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</si>
  <si>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</si>
  <si>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</si>
  <si>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</si>
  <si>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</si>
  <si>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</si>
  <si>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</si>
  <si>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</si>
  <si>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</si>
  <si>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</si>
  <si>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</si>
  <si>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</si>
  <si>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</si>
  <si>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</si>
  <si>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</si>
  <si>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</si>
  <si>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</si>
  <si>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</si>
  <si>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</si>
  <si>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</si>
  <si>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</si>
  <si>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</si>
  <si>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</si>
  <si>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</si>
  <si>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</si>
  <si>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</si>
  <si>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</si>
  <si>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</si>
  <si>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</si>
  <si>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</si>
  <si>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</si>
  <si>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</si>
  <si>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</si>
  <si>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</si>
  <si>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</si>
  <si>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</si>
  <si>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</si>
  <si>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</si>
  <si>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</si>
  <si>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</si>
  <si>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</si>
  <si>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</si>
  <si>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</si>
  <si>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</si>
  <si>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</si>
  <si>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</si>
  <si>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</si>
  <si>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</si>
  <si>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</si>
  <si>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</si>
  <si>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</si>
  <si>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</si>
  <si>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</si>
  <si>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</si>
  <si>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</si>
  <si>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</si>
  <si>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</si>
  <si>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</si>
  <si>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</si>
  <si>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</si>
  <si>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</si>
  <si>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</si>
  <si>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</si>
  <si>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</si>
  <si>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</si>
  <si>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</si>
  <si>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</si>
  <si>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</si>
  <si>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</si>
  <si>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</si>
  <si>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</si>
  <si>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</si>
  <si>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</si>
  <si>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</si>
  <si>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</si>
  <si>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</si>
  <si>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</si>
  <si>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</si>
  <si>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</si>
  <si>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</si>
  <si>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</si>
  <si>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</si>
  <si>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</si>
  <si>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</si>
  <si>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</si>
  <si>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</si>
  <si>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</si>
  <si>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</si>
  <si>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</si>
  <si>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</si>
  <si>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</si>
  <si>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</si>
  <si>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</si>
  <si>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</si>
  <si>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</si>
  <si>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</si>
  <si>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</si>
  <si>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</si>
  <si>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</si>
  <si>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</si>
  <si>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</si>
  <si>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</si>
  <si>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</si>
  <si>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</si>
  <si>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</si>
  <si>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</si>
  <si>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</si>
  <si>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</si>
  <si>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</si>
  <si>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</si>
  <si>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</si>
  <si>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</si>
  <si>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</si>
  <si>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</si>
  <si>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</si>
  <si>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</si>
  <si>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</si>
  <si>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</si>
  <si>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</si>
  <si>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</si>
  <si>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</si>
  <si>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</si>
  <si>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</si>
  <si>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</si>
  <si>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</si>
  <si>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</si>
  <si>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</si>
  <si>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</si>
  <si>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</si>
  <si>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</si>
  <si>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</si>
  <si>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</si>
  <si>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</si>
  <si>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</si>
  <si>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</si>
  <si>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</si>
  <si>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</si>
  <si>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</si>
  <si>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</si>
  <si>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</si>
  <si>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</si>
  <si>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</si>
  <si>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</si>
  <si>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</si>
  <si>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</si>
  <si>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</si>
  <si>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</si>
  <si>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</si>
  <si>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</si>
  <si>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</si>
  <si>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</si>
  <si>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</si>
  <si>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</si>
  <si>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</si>
  <si>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</si>
  <si>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</si>
  <si>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</si>
  <si>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</si>
  <si>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</si>
  <si>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</si>
  <si>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</si>
  <si>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</si>
  <si>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</si>
  <si>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</si>
  <si>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</si>
  <si>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</si>
  <si>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</si>
  <si>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</si>
  <si>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</si>
  <si>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</si>
  <si>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</si>
  <si>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</si>
  <si>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</si>
  <si>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</si>
  <si>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</si>
  <si>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</si>
  <si>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</si>
  <si>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</si>
  <si>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</si>
  <si>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</si>
  <si>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</si>
  <si>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</si>
  <si>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</si>
  <si>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</si>
  <si>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</si>
  <si>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</si>
  <si>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</si>
  <si>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</si>
  <si>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</si>
  <si>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</si>
  <si>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</si>
  <si>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</si>
  <si>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</si>
  <si>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</si>
  <si>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</si>
  <si>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</si>
  <si>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</si>
  <si>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</si>
  <si>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</si>
  <si>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</si>
  <si>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</si>
  <si>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</si>
  <si>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</si>
  <si>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</si>
  <si>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</si>
  <si>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</si>
  <si>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</si>
  <si>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</si>
  <si>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</si>
  <si>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</si>
  <si>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</si>
  <si>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</si>
  <si>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</si>
  <si>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</si>
  <si>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</si>
  <si>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</si>
  <si>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</si>
  <si>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</si>
  <si>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</si>
  <si>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</si>
  <si>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</si>
  <si>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</si>
  <si>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</si>
  <si>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</si>
  <si>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</si>
  <si>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</si>
  <si>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</si>
  <si>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</si>
  <si>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</si>
  <si>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</si>
  <si>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</si>
  <si>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</si>
  <si>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</si>
  <si>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</si>
  <si>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</si>
  <si>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</si>
  <si>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</si>
  <si>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</si>
  <si>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</si>
  <si>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</si>
  <si>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</si>
  <si>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</si>
  <si>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</si>
  <si>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</si>
  <si>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</si>
  <si>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</si>
  <si>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</si>
  <si>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</si>
  <si>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</si>
  <si>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</si>
  <si>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</si>
  <si>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</si>
  <si>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</si>
  <si>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</si>
  <si>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</si>
  <si>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</si>
  <si>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</si>
  <si>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</si>
  <si>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</si>
  <si>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</si>
  <si>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</si>
  <si>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</si>
  <si>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</si>
  <si>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</si>
  <si>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</si>
  <si>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</si>
  <si>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</si>
  <si>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</si>
  <si>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</si>
  <si>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</si>
  <si>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</si>
  <si>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</si>
  <si>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</si>
  <si>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</si>
  <si>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</si>
  <si>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</si>
  <si>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</si>
  <si>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</si>
  <si>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</si>
  <si>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</si>
  <si>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</si>
  <si>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</si>
  <si>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</si>
  <si>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</si>
  <si>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</si>
  <si>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</si>
  <si>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</si>
  <si>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</si>
  <si>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</si>
  <si>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</si>
  <si>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</si>
  <si>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</si>
  <si>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</si>
  <si>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</si>
  <si>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</si>
  <si>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</si>
  <si>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</si>
  <si>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</si>
  <si>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</si>
  <si>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</si>
  <si>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</si>
  <si>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</si>
  <si>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</si>
  <si>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</si>
  <si>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</si>
  <si>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</si>
  <si>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</si>
  <si>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</si>
  <si>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</si>
  <si>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</si>
  <si>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</si>
  <si>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</si>
  <si>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</si>
  <si>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</si>
  <si>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</si>
  <si>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</si>
  <si>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</si>
  <si>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</si>
  <si>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</si>
  <si>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</si>
  <si>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</si>
  <si>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</si>
  <si>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</si>
  <si>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</si>
  <si>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</si>
  <si>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</si>
  <si>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</si>
  <si>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</si>
  <si>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</si>
  <si>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</si>
  <si>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</si>
  <si>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</si>
  <si>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</si>
  <si>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</si>
  <si>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</si>
  <si>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</si>
  <si>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</si>
  <si>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</si>
  <si>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</si>
  <si>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</si>
  <si>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</si>
  <si>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</si>
  <si>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</si>
  <si>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</si>
  <si>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</si>
  <si>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</si>
  <si>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</si>
  <si>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</si>
  <si>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</si>
  <si>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</si>
  <si>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</si>
  <si>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</si>
  <si>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</si>
  <si>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</si>
  <si>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</si>
  <si>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</si>
  <si>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</si>
  <si>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</si>
  <si>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</si>
  <si>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</si>
  <si>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</si>
  <si>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</si>
  <si>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</si>
  <si>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</si>
  <si>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</si>
  <si>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</si>
  <si>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</si>
  <si>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</si>
  <si>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</si>
  <si>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</si>
  <si>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</si>
  <si>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</si>
  <si>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</si>
  <si>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</si>
  <si>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</si>
  <si>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</si>
  <si>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</si>
  <si>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</si>
  <si>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</si>
  <si>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</si>
  <si>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</si>
  <si>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</si>
  <si>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</si>
  <si>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</si>
  <si>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</si>
  <si>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</si>
  <si>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</si>
  <si>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</si>
  <si>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</si>
  <si>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</si>
  <si>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</si>
  <si>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</si>
  <si>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</si>
  <si>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</si>
  <si>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</si>
  <si>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</si>
  <si>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</si>
  <si>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</si>
  <si>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</si>
  <si>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</si>
  <si>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</si>
  <si>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</si>
  <si>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</si>
  <si>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</si>
  <si>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</si>
  <si>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</si>
  <si>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</si>
  <si>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</si>
  <si>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</si>
  <si>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</si>
  <si>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</si>
  <si>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</si>
  <si>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</si>
  <si>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</si>
  <si>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</si>
  <si>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</si>
  <si>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</si>
  <si>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</si>
  <si>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</si>
  <si>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</si>
  <si>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</si>
  <si>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</si>
  <si>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</si>
  <si>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</si>
  <si>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</si>
  <si>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</si>
  <si>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</si>
  <si>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</si>
  <si>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</si>
  <si>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</si>
  <si>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</si>
  <si>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</si>
  <si>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</si>
  <si>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</si>
  <si>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</si>
  <si>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</si>
  <si>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</si>
  <si>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</si>
  <si>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</si>
  <si>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</si>
  <si>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</si>
  <si>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</si>
  <si>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</si>
  <si>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</si>
  <si>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</si>
  <si>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</si>
  <si>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</si>
  <si>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</si>
  <si>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</si>
  <si>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</si>
  <si>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</si>
  <si>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</si>
  <si>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</si>
  <si>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</si>
  <si>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</si>
  <si>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</si>
  <si>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</si>
  <si>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</si>
  <si>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</si>
  <si>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</si>
  <si>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</si>
  <si>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</si>
  <si>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</si>
  <si>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</si>
  <si>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</si>
  <si>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</si>
  <si>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</si>
  <si>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</si>
  <si>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</si>
  <si>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</si>
  <si>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</si>
  <si>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</si>
  <si>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</si>
  <si>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</si>
  <si>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</si>
  <si>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</si>
  <si>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</si>
  <si>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</si>
  <si>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</si>
  <si>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</si>
  <si>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</si>
  <si>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</si>
  <si>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</si>
  <si>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</si>
  <si>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</si>
  <si>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</si>
  <si>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</si>
  <si>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</si>
  <si>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</si>
  <si>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</si>
  <si>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</si>
  <si>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</si>
  <si>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</si>
  <si>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</si>
  <si>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</si>
  <si>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</si>
  <si>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</si>
  <si>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</si>
  <si>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</si>
  <si>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</si>
  <si>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</si>
  <si>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</si>
  <si>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</si>
  <si>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</si>
  <si>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</si>
  <si>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</si>
  <si>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</si>
  <si>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</si>
  <si>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</si>
  <si>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</si>
  <si>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</si>
  <si>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</si>
  <si>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</si>
  <si>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</si>
  <si>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</si>
  <si>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</si>
  <si>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</si>
  <si>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</si>
  <si>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</si>
  <si>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</si>
  <si>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</si>
  <si>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</si>
  <si>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</si>
  <si>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</si>
  <si>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</si>
  <si>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</si>
  <si>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</si>
  <si>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</si>
  <si>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</si>
  <si>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</si>
  <si>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</si>
  <si>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</si>
  <si>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</si>
  <si>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</si>
  <si>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</si>
  <si>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</si>
  <si>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</si>
  <si>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</si>
  <si>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</si>
  <si>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</si>
  <si>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</si>
  <si>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</si>
  <si>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</si>
  <si>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</si>
  <si>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</si>
  <si>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</si>
  <si>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</si>
  <si>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</si>
  <si>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</si>
  <si>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</si>
  <si>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</si>
  <si>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</si>
  <si>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</si>
  <si>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</si>
  <si>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</si>
  <si>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</si>
  <si>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</si>
  <si>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</si>
  <si>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</si>
  <si>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</si>
  <si>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</si>
  <si>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</si>
  <si>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</si>
  <si>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</si>
  <si>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</si>
  <si>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</si>
  <si>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</si>
  <si>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</si>
  <si>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</si>
  <si>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</si>
  <si>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</si>
  <si>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</si>
  <si>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</si>
  <si>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</si>
  <si>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</si>
  <si>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</si>
  <si>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</si>
  <si>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</si>
  <si>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</si>
  <si>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</si>
  <si>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</si>
  <si>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</si>
  <si>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</si>
  <si>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</si>
  <si>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</si>
  <si>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</si>
  <si>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</si>
  <si>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</si>
  <si>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</si>
  <si>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</si>
  <si>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</si>
  <si>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</si>
  <si>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</si>
  <si>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</si>
  <si>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</si>
  <si>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</si>
  <si>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</si>
  <si>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</si>
  <si>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</si>
  <si>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</si>
  <si>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</si>
  <si>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</si>
  <si>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</si>
  <si>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</si>
  <si>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</si>
  <si>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</si>
  <si>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</si>
  <si>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</si>
  <si>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</si>
  <si>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</si>
  <si>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</si>
  <si>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</si>
  <si>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</si>
  <si>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</si>
  <si>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</si>
  <si>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</si>
  <si>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</si>
  <si>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</si>
  <si>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</si>
  <si>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</si>
  <si>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</si>
  <si>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</si>
  <si>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</si>
  <si>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</si>
  <si>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</si>
  <si>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</si>
  <si>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</si>
  <si>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</si>
  <si>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</si>
  <si>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</si>
  <si>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</si>
  <si>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</si>
  <si>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</si>
  <si>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</si>
  <si>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</si>
  <si>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</si>
  <si>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</si>
  <si>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</si>
  <si>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</si>
  <si>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</si>
  <si>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</si>
  <si>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</si>
  <si>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</si>
  <si>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</si>
  <si>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</si>
  <si>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</si>
  <si>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</si>
  <si>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</si>
  <si>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</si>
  <si>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</si>
  <si>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</si>
  <si>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</si>
  <si>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</si>
  <si>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</si>
  <si>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</si>
  <si>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</si>
  <si>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</si>
  <si>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</si>
  <si>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</si>
  <si>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</si>
  <si>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</si>
  <si>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</si>
  <si>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</si>
  <si>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</si>
  <si>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</si>
  <si>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</si>
  <si>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</si>
  <si>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</si>
  <si>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</si>
  <si>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</si>
  <si>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</si>
  <si>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</si>
  <si>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</si>
  <si>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</si>
  <si>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</si>
  <si>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</si>
  <si>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</si>
  <si>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</si>
  <si>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</si>
  <si>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</si>
  <si>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</si>
  <si>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</si>
  <si>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</si>
  <si>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</si>
  <si>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</si>
  <si>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</si>
  <si>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</si>
  <si>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</si>
  <si>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</si>
  <si>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</si>
  <si>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</si>
  <si>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</si>
  <si>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</si>
  <si>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</si>
  <si>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</si>
  <si>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</si>
  <si>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</si>
  <si>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</si>
  <si>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</si>
  <si>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</si>
  <si>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</si>
  <si>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</si>
  <si>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</si>
  <si>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</si>
  <si>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</si>
  <si>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</si>
  <si>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</si>
  <si>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</si>
  <si>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</si>
  <si>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</si>
  <si>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</si>
  <si>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</si>
  <si>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</si>
  <si>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</si>
  <si>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</si>
  <si>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</si>
  <si>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</si>
  <si>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</si>
  <si>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</si>
  <si>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</si>
  <si>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</si>
  <si>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</si>
  <si>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</si>
  <si>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</si>
  <si>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</si>
  <si>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</si>
  <si>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</si>
  <si>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</si>
  <si>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</si>
  <si>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</si>
  <si>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</si>
  <si>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</si>
  <si>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</si>
  <si>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</si>
  <si>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</si>
  <si>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</si>
  <si>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</si>
  <si>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</si>
  <si>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</si>
  <si>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</si>
  <si>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</si>
  <si>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</si>
  <si>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</si>
  <si>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</si>
  <si>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</si>
  <si>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</si>
  <si>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</si>
  <si>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</si>
  <si>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</si>
  <si>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</si>
  <si>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</si>
  <si>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</si>
  <si>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</si>
  <si>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</si>
  <si>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</si>
  <si>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</si>
  <si>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</si>
  <si>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</si>
  <si>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</si>
  <si>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</si>
  <si>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</si>
  <si>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</si>
  <si>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</si>
  <si>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</si>
  <si>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</si>
  <si>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</si>
  <si>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</si>
  <si>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</si>
  <si>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</si>
  <si>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</si>
  <si>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</si>
  <si>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</si>
  <si>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</si>
  <si>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</si>
  <si>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</si>
  <si>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</si>
  <si>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</si>
  <si>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</si>
  <si>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</si>
  <si>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</si>
  <si>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</si>
  <si>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</si>
  <si>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</si>
  <si>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</si>
  <si>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</si>
  <si>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</si>
  <si>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</si>
  <si>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</si>
  <si>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</si>
  <si>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</si>
  <si>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</si>
  <si>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</si>
  <si>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</si>
  <si>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</si>
  <si>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</si>
  <si>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</si>
  <si>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</si>
  <si>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</si>
  <si>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</si>
  <si>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</si>
  <si>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</si>
  <si>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</si>
  <si>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</si>
  <si>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</si>
  <si>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</si>
  <si>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</si>
  <si>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</si>
  <si>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</si>
  <si>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</si>
  <si>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</si>
  <si>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</si>
  <si>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</si>
  <si>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</si>
  <si>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</si>
  <si>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</si>
  <si>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</si>
  <si>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</si>
  <si>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</si>
  <si>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</si>
  <si>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</si>
  <si>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</si>
  <si>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</si>
  <si>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</si>
  <si>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</si>
  <si>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</si>
  <si>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</si>
  <si>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</si>
  <si>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</si>
  <si>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</si>
  <si>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</si>
  <si>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</si>
  <si>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</si>
  <si>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</si>
  <si>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</si>
  <si>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</si>
  <si>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</si>
  <si>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</si>
  <si>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</si>
  <si>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</si>
  <si>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</si>
  <si>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</si>
  <si>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</si>
  <si>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</si>
  <si>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</si>
  <si>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</si>
  <si>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</si>
  <si>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</si>
  <si>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</si>
  <si>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</si>
  <si>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</si>
  <si>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</si>
  <si>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</si>
  <si>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</si>
  <si>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</si>
  <si>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</si>
  <si>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</si>
  <si>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</si>
  <si>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</si>
  <si>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</si>
  <si>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</si>
  <si>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</si>
  <si>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</si>
  <si>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</si>
  <si>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</si>
  <si>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</si>
  <si>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</si>
  <si>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</si>
  <si>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</si>
  <si>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</si>
  <si>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</si>
  <si>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</si>
  <si>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</si>
  <si>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</si>
  <si>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</si>
  <si>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</si>
  <si>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</si>
  <si>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</si>
  <si>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</si>
  <si>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</si>
  <si>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</si>
  <si>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</si>
  <si>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</si>
  <si>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</si>
  <si>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</si>
  <si>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</si>
  <si>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</si>
  <si>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</si>
  <si>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</si>
  <si>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</si>
  <si>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</si>
  <si>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</si>
  <si>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</si>
  <si>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</si>
  <si>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</si>
  <si>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</si>
  <si>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</si>
  <si>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</si>
  <si>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</si>
  <si>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</si>
  <si>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</si>
  <si>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</si>
  <si>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</si>
  <si>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</si>
  <si>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</si>
  <si>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</si>
  <si>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</si>
  <si>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</si>
  <si>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</si>
  <si>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</si>
  <si>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</si>
  <si>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</si>
  <si>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</si>
  <si>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</si>
  <si>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</si>
  <si>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</si>
  <si>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</si>
  <si>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</si>
  <si>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</si>
  <si>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</si>
  <si>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</si>
  <si>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</si>
  <si>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</si>
  <si>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</si>
  <si>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</si>
  <si>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</si>
  <si>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</si>
  <si>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</si>
  <si>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</si>
  <si>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</si>
  <si>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</si>
  <si>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</si>
  <si>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</si>
  <si>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</si>
  <si>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</si>
  <si>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</si>
  <si>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</si>
  <si>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</si>
  <si>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</si>
  <si>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</si>
  <si>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</si>
  <si>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</si>
  <si>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</si>
  <si>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</si>
  <si>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</si>
  <si>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</si>
  <si>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</si>
  <si>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</si>
  <si>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</si>
  <si>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</si>
  <si>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</si>
  <si>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</si>
  <si>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</si>
  <si>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</si>
  <si>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</si>
  <si>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</si>
  <si>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</si>
  <si>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</si>
  <si>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</si>
  <si>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</si>
  <si>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</si>
  <si>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</si>
  <si>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</si>
  <si>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</si>
  <si>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</si>
  <si>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</si>
  <si>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</si>
  <si>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</si>
  <si>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</si>
  <si>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</si>
  <si>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</si>
  <si>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</si>
  <si>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</si>
  <si>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</si>
  <si>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</si>
  <si>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</si>
  <si>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</si>
  <si>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</si>
  <si>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</si>
  <si>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</si>
  <si>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</si>
  <si>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</si>
  <si>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</si>
  <si>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</si>
  <si>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</si>
  <si>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</si>
  <si>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</si>
  <si>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</si>
  <si>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</si>
  <si>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</si>
  <si>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</si>
  <si>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</si>
  <si>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</si>
  <si>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</si>
  <si>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</si>
  <si>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</si>
  <si>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</si>
  <si>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</si>
  <si>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</si>
  <si>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</si>
  <si>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</si>
  <si>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</si>
  <si>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</si>
  <si>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</si>
  <si>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</si>
  <si>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</si>
  <si>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</si>
  <si>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</si>
  <si>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</si>
  <si>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</si>
  <si>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</si>
  <si>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</si>
  <si>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</si>
  <si>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</si>
  <si>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</si>
  <si>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</si>
  <si>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</si>
  <si>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</si>
  <si>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</si>
  <si>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</si>
  <si>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</si>
  <si>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</si>
  <si>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</si>
  <si>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</si>
  <si>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</si>
  <si>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</si>
  <si>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</si>
  <si>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</si>
  <si>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</si>
  <si>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</si>
  <si>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</si>
  <si>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</si>
  <si>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</si>
  <si>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</si>
  <si>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</si>
  <si>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</si>
  <si>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</si>
  <si>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</si>
  <si>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</si>
  <si>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</si>
  <si>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</si>
  <si>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</si>
  <si>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</si>
  <si>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</si>
  <si>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</si>
  <si>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</si>
  <si>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</si>
  <si>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</si>
  <si>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</si>
  <si>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</si>
  <si>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</si>
  <si>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</si>
  <si>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</si>
  <si>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</si>
  <si>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</si>
  <si>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</si>
  <si>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</si>
  <si>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</si>
  <si>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</si>
  <si>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</si>
  <si>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</si>
  <si>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</si>
  <si>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</si>
  <si>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</si>
  <si>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</si>
  <si>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</si>
  <si>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</si>
  <si>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</si>
  <si>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</si>
  <si>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</si>
  <si>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</si>
  <si>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</si>
  <si>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</si>
  <si>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</si>
  <si>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</si>
  <si>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</si>
  <si>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</si>
  <si>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</si>
  <si>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</si>
  <si>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</si>
  <si>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</si>
  <si>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</si>
  <si>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</si>
  <si>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</si>
  <si>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</si>
  <si>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</si>
  <si>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</si>
  <si>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</si>
  <si>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</si>
  <si>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</si>
  <si>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</si>
  <si>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</si>
  <si>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</si>
  <si>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</si>
  <si>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</si>
  <si>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</si>
  <si>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</si>
  <si>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</si>
  <si>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</si>
  <si>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</si>
  <si>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</si>
  <si>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</si>
  <si>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</si>
  <si>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</si>
  <si>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</si>
  <si>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</si>
  <si>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</si>
  <si>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</si>
  <si>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</si>
  <si>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</si>
  <si>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</si>
  <si>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</si>
  <si>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</si>
  <si>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</si>
  <si>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</si>
  <si>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</si>
  <si>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</si>
  <si>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</si>
  <si>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</si>
  <si>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</si>
  <si>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</si>
  <si>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</si>
  <si>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</si>
  <si>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</si>
  <si>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</si>
  <si>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</si>
  <si>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</si>
  <si>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</si>
  <si>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</si>
  <si>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</si>
  <si>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</si>
  <si>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</si>
  <si>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</si>
  <si>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</si>
  <si>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</si>
  <si>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</si>
  <si>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</si>
  <si>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</si>
  <si>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</si>
  <si>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</si>
  <si>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</si>
  <si>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</si>
  <si>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</si>
  <si>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</si>
  <si>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</si>
  <si>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</si>
  <si>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</si>
  <si>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</si>
  <si>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</si>
  <si>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</si>
  <si>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</si>
  <si>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</si>
  <si>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</si>
  <si>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</si>
  <si>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</si>
  <si>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</si>
  <si>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</si>
  <si>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</si>
  <si>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</si>
  <si>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</si>
  <si>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</si>
  <si>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</si>
  <si>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</si>
  <si>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</si>
  <si>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</si>
  <si>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</si>
  <si>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</si>
  <si>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</si>
  <si>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</si>
  <si>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</si>
  <si>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</si>
  <si>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</si>
  <si>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</si>
  <si>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</si>
  <si>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</si>
  <si>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</si>
  <si>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</si>
  <si>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</si>
  <si>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</si>
  <si>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</si>
  <si>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</si>
  <si>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</si>
  <si>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</si>
  <si>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</si>
  <si>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</si>
  <si>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</si>
  <si>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</si>
  <si>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</si>
  <si>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</si>
  <si>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</si>
  <si>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</si>
  <si>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</si>
  <si>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</si>
  <si>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</si>
  <si>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</si>
  <si>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</si>
  <si>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</si>
  <si>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</si>
  <si>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</si>
  <si>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</si>
  <si>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</si>
  <si>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</si>
  <si>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</si>
  <si>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</si>
  <si>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</si>
  <si>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</si>
  <si>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</si>
  <si>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</si>
  <si>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</si>
  <si>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</si>
  <si>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</si>
  <si>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</si>
  <si>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</si>
  <si>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</si>
  <si>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</si>
  <si>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</si>
  <si>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</si>
  <si>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</si>
  <si>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</si>
  <si>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</si>
  <si>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</si>
  <si>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</si>
  <si>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</si>
  <si>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</si>
  <si>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</si>
  <si>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</si>
  <si>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</si>
  <si>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</si>
  <si>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</si>
  <si>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</si>
  <si>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</si>
  <si>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</si>
  <si>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</si>
  <si>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</si>
  <si>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</si>
  <si>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</si>
  <si>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</si>
  <si>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</si>
  <si>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</si>
  <si>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</si>
  <si>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</si>
  <si>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</si>
  <si>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</si>
  <si>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</si>
  <si>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</si>
  <si>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</si>
  <si>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</si>
  <si>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</si>
  <si>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</si>
  <si>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</si>
  <si>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</si>
  <si>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</si>
  <si>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</si>
  <si>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</si>
  <si>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</si>
  <si>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</si>
  <si>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</si>
  <si>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</si>
  <si>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</si>
  <si>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</si>
  <si>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</si>
  <si>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</si>
  <si>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</si>
  <si>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</si>
  <si>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</si>
  <si>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</si>
  <si>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</si>
  <si>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</si>
  <si>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</si>
  <si>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</si>
  <si>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</si>
  <si>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</si>
  <si>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</si>
  <si>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</si>
  <si>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</si>
  <si>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</si>
  <si>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</si>
  <si>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</si>
  <si>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</si>
  <si>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</si>
  <si>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</si>
  <si>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</si>
  <si>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</si>
  <si>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</si>
  <si>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</si>
  <si>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</si>
  <si>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</si>
  <si>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</si>
  <si>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</si>
  <si>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</si>
  <si>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</si>
  <si>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</si>
  <si>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</si>
  <si>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</si>
  <si>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</si>
  <si>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</si>
  <si>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</si>
  <si>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</si>
  <si>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</si>
  <si>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</si>
  <si>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</si>
  <si>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</si>
  <si>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</si>
  <si>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</si>
  <si>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</si>
  <si>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</si>
  <si>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</si>
  <si>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</si>
  <si>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</si>
  <si>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</si>
  <si>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</si>
  <si>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</si>
  <si>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</si>
  <si>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</si>
  <si>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</si>
  <si>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</si>
  <si>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</si>
  <si>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</si>
  <si>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</si>
  <si>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</si>
  <si>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</si>
  <si>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</si>
  <si>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</si>
  <si>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</si>
  <si>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</si>
  <si>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</si>
  <si>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</si>
  <si>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</si>
  <si>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</si>
  <si>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</si>
  <si>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</si>
  <si>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</si>
  <si>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</si>
  <si>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</si>
  <si>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</si>
  <si>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</si>
  <si>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</si>
  <si>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</si>
  <si>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</si>
  <si>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</si>
  <si>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</si>
  <si>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</si>
  <si>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</si>
  <si>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</si>
  <si>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</si>
  <si>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</si>
  <si>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</si>
  <si>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</si>
  <si>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</si>
  <si>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</si>
  <si>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</si>
  <si>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</si>
  <si>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</si>
  <si>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</si>
  <si>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</si>
  <si>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</si>
  <si>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</si>
  <si>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</si>
  <si>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</si>
  <si>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</si>
  <si>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</si>
  <si>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</si>
  <si>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</si>
  <si>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</si>
  <si>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</si>
  <si>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</si>
  <si>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</si>
  <si>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</si>
  <si>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</si>
  <si>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</si>
  <si>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</si>
  <si>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</si>
  <si>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</si>
  <si>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</si>
  <si>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</si>
  <si>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</si>
  <si>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</si>
  <si>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</si>
  <si>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</si>
  <si>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</si>
  <si>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</si>
  <si>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</si>
  <si>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</si>
  <si>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</si>
  <si>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</si>
  <si>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</si>
  <si>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</si>
  <si>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</si>
  <si>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</si>
  <si>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</si>
  <si>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</si>
  <si>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</si>
  <si>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</si>
  <si>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</si>
  <si>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</si>
  <si>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</si>
  <si>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</si>
  <si>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</si>
  <si>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</si>
  <si>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</si>
  <si>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</si>
  <si>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</si>
  <si>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</si>
  <si>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</si>
  <si>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</si>
  <si>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</si>
  <si>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</si>
  <si>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</si>
  <si>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</si>
  <si>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</si>
  <si>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</si>
  <si>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</si>
  <si>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</si>
  <si>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</si>
  <si>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</si>
  <si>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</si>
  <si>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</si>
  <si>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</si>
  <si>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</si>
  <si>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</si>
  <si>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</si>
  <si>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</si>
  <si>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</si>
  <si>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</si>
  <si>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</si>
  <si>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</si>
  <si>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</si>
  <si>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</si>
  <si>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</si>
  <si>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</si>
  <si>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</si>
  <si>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</si>
  <si>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</si>
  <si>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</si>
  <si>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</si>
  <si>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</si>
  <si>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</si>
  <si>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</si>
  <si>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</si>
  <si>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</si>
  <si>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</si>
  <si>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</si>
  <si>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</si>
  <si>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</si>
  <si>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</si>
  <si>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</si>
  <si>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</si>
  <si>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</si>
  <si>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</si>
  <si>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</si>
  <si>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</si>
  <si>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</si>
  <si>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</si>
  <si>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</si>
  <si>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</si>
  <si>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</si>
  <si>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</si>
  <si>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</si>
  <si>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</si>
  <si>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</si>
  <si>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</si>
  <si>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</si>
  <si>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</si>
  <si>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</si>
  <si>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</si>
  <si>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</si>
  <si>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</si>
  <si>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</si>
  <si>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</si>
  <si>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</si>
  <si>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</si>
  <si>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</si>
  <si>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</si>
  <si>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</si>
  <si>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</si>
  <si>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</si>
  <si>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</si>
  <si>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</si>
  <si>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</si>
  <si>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</si>
  <si>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</si>
  <si>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</si>
  <si>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</si>
  <si>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</si>
  <si>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</si>
  <si>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</si>
  <si>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</si>
  <si>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</si>
  <si>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</si>
  <si>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</si>
  <si>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</si>
  <si>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</si>
  <si>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</si>
  <si>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</si>
  <si>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</si>
  <si>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</si>
  <si>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</si>
  <si>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</si>
  <si>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</si>
  <si>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</si>
  <si>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</si>
  <si>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</si>
  <si>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</si>
  <si>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</si>
  <si>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</si>
  <si>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</si>
  <si>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</si>
  <si>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</si>
  <si>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</si>
  <si>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</si>
  <si>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</si>
  <si>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</si>
  <si>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</si>
  <si>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</si>
  <si>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</si>
  <si>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</si>
  <si>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</si>
  <si>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</si>
  <si>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</si>
  <si>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</si>
  <si>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</si>
  <si>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</si>
  <si>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</si>
  <si>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</si>
  <si>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</si>
  <si>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</si>
  <si>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</si>
  <si>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</si>
  <si>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</si>
  <si>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</si>
  <si>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</si>
  <si>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</si>
  <si>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</si>
  <si>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</si>
  <si>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</si>
  <si>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</si>
  <si>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</si>
  <si>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</si>
  <si>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</si>
  <si>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</si>
  <si>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</si>
  <si>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</si>
  <si>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</si>
  <si>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</si>
  <si>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</si>
  <si>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</si>
  <si>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</si>
  <si>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</si>
  <si>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</si>
  <si>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</si>
  <si>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</si>
  <si>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</si>
  <si>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</si>
  <si>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</si>
  <si>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</si>
  <si>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</si>
  <si>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</si>
  <si>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</si>
  <si>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</si>
  <si>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</si>
  <si>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</si>
  <si>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</si>
  <si>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</si>
  <si>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</si>
  <si>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</si>
  <si>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</si>
  <si>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</si>
  <si>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</si>
  <si>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</si>
  <si>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</si>
  <si>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</si>
  <si>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</si>
  <si>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</si>
  <si>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</si>
  <si>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</si>
  <si>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</si>
  <si>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</si>
  <si>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</si>
  <si>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</si>
  <si>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</si>
  <si>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</si>
  <si>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</si>
  <si>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</si>
  <si>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</si>
  <si>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</si>
  <si>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</si>
  <si>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</si>
  <si>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</si>
  <si>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</si>
  <si>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</si>
  <si>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</si>
  <si>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</si>
  <si>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</si>
  <si>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</si>
  <si>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</si>
  <si>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</si>
  <si>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</si>
  <si>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</si>
  <si>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</si>
  <si>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</si>
  <si>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</si>
  <si>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</si>
  <si>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</si>
  <si>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</si>
  <si>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</si>
  <si>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</si>
  <si>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</si>
  <si>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</si>
  <si>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</si>
  <si>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</si>
  <si>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</si>
  <si>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</si>
  <si>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</si>
  <si>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</si>
  <si>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</si>
  <si>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</si>
  <si>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</si>
  <si>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</si>
  <si>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</si>
  <si>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</si>
  <si>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</si>
  <si>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</si>
  <si>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</si>
  <si>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</si>
  <si>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</si>
  <si>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</si>
  <si>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</si>
  <si>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</si>
  <si>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</si>
  <si>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</si>
  <si>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</si>
  <si>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</si>
  <si>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</si>
  <si>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</si>
  <si>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</si>
  <si>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</si>
  <si>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</si>
  <si>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</si>
  <si>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</si>
  <si>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</si>
  <si>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</si>
  <si>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</si>
  <si>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</si>
  <si>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</si>
  <si>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</si>
  <si>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</si>
  <si>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</si>
  <si>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</si>
  <si>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</si>
  <si>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</si>
  <si>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</si>
  <si>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</si>
  <si>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</si>
  <si>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</si>
  <si>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</si>
  <si>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</si>
  <si>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</si>
  <si>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</si>
  <si>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</si>
  <si>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</si>
  <si>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</si>
  <si>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</si>
  <si>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</si>
  <si>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</si>
  <si>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</si>
  <si>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</si>
  <si>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</si>
  <si>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</si>
  <si>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</si>
  <si>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</si>
  <si>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</si>
  <si>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</si>
  <si>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</si>
  <si>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</si>
  <si>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</si>
  <si>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</si>
  <si>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</si>
  <si>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</si>
  <si>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</si>
  <si>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</si>
  <si>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</si>
  <si>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</si>
  <si>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</si>
  <si>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</si>
  <si>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</si>
  <si>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</si>
  <si>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</si>
  <si>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</si>
  <si>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</si>
  <si>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</si>
  <si>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</si>
  <si>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</si>
  <si>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</si>
  <si>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</si>
  <si>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</si>
  <si>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</si>
  <si>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</si>
  <si>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</si>
  <si>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</si>
  <si>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</si>
  <si>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</si>
  <si>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</si>
  <si>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</si>
  <si>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</si>
  <si>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</si>
  <si>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</si>
  <si>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</si>
  <si>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</si>
  <si>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</si>
  <si>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</si>
  <si>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</si>
  <si>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</si>
  <si>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</si>
  <si>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</si>
  <si>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</si>
  <si>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</si>
  <si>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</si>
  <si>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</si>
  <si>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</si>
  <si>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</si>
  <si>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</si>
  <si>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</si>
  <si>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</si>
  <si>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</si>
  <si>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</si>
  <si>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</si>
  <si>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</si>
  <si>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</si>
  <si>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</si>
  <si>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</si>
  <si>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</si>
  <si>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</si>
  <si>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</si>
  <si>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</si>
  <si>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</si>
  <si>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</si>
  <si>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</si>
  <si>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</si>
  <si>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</si>
  <si>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</si>
  <si>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</si>
  <si>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</si>
  <si>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</si>
  <si>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</si>
  <si>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</si>
  <si>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</si>
  <si>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</si>
  <si>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</si>
  <si>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</si>
  <si>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</si>
  <si>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</si>
  <si>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</si>
  <si>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</si>
  <si>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</si>
  <si>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</si>
  <si>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</si>
  <si>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</si>
  <si>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</si>
  <si>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</si>
  <si>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</si>
  <si>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</si>
  <si>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</si>
  <si>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</si>
  <si>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</si>
  <si>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</si>
  <si>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</si>
  <si>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</si>
  <si>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</si>
  <si>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</si>
  <si>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</si>
  <si>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</si>
  <si>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</si>
  <si>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</si>
  <si>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</si>
  <si>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</si>
  <si>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</si>
  <si>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</si>
  <si>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</si>
  <si>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</si>
  <si>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</si>
  <si>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</si>
  <si>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</si>
  <si>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</si>
  <si>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</si>
  <si>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</si>
  <si>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</si>
  <si>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</si>
  <si>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</si>
  <si>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</si>
  <si>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</si>
  <si>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</si>
  <si>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</si>
  <si>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</si>
  <si>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</si>
  <si>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</si>
  <si>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</si>
  <si>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</si>
  <si>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</si>
  <si>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</si>
  <si>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</si>
  <si>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</si>
  <si>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</si>
  <si>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</si>
  <si>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</si>
  <si>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</si>
  <si>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</si>
  <si>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</si>
  <si>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</si>
  <si>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</si>
  <si>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</si>
  <si>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</si>
  <si>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</si>
  <si>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</si>
  <si>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</si>
  <si>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</si>
  <si>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</si>
  <si>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</si>
  <si>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</si>
  <si>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</si>
  <si>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</si>
  <si>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</si>
  <si>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</si>
  <si>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</si>
  <si>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</si>
  <si>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</si>
  <si>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</si>
  <si>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</si>
  <si>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</si>
  <si>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</si>
  <si>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</si>
  <si>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</si>
  <si>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</si>
  <si>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</si>
  <si>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</si>
  <si>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</si>
  <si>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</si>
  <si>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</si>
  <si>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</si>
  <si>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</si>
  <si>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</si>
  <si>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</si>
  <si>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</si>
  <si>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</si>
  <si>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</si>
  <si>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</si>
  <si>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</si>
  <si>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</si>
  <si>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</si>
  <si>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</si>
  <si>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</si>
  <si>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</si>
  <si>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</si>
  <si>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</si>
  <si>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</si>
  <si>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</si>
  <si>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</si>
  <si>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</si>
  <si>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</si>
  <si>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</si>
  <si>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</si>
  <si>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</si>
  <si>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</si>
  <si>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</si>
  <si>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</si>
  <si>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</si>
  <si>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</si>
  <si>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</si>
  <si>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</si>
  <si>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</si>
  <si>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</si>
  <si>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</si>
  <si>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</si>
  <si>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</si>
  <si>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</si>
  <si>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</si>
  <si>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</si>
  <si>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</si>
  <si>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</si>
  <si>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</si>
  <si>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</si>
  <si>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</si>
  <si>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</si>
  <si>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</si>
  <si>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</si>
  <si>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</si>
  <si>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</si>
  <si>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</si>
  <si>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</si>
  <si>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</si>
  <si>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</si>
  <si>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</si>
  <si>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</si>
  <si>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</si>
  <si>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</si>
  <si>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</si>
  <si>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</si>
  <si>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</si>
  <si>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</si>
  <si>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</si>
  <si>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</si>
  <si>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</si>
  <si>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</si>
  <si>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</si>
  <si>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</si>
  <si>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</si>
  <si>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</si>
  <si>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</si>
  <si>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</si>
  <si>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</si>
  <si>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</si>
  <si>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</si>
  <si>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</si>
  <si>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</si>
  <si>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</si>
  <si>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</si>
  <si>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</si>
  <si>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</si>
  <si>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</si>
  <si>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</si>
  <si>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</si>
  <si>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</si>
  <si>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</si>
  <si>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</si>
  <si>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</si>
  <si>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</si>
  <si>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</si>
  <si>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</si>
  <si>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</si>
  <si>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</si>
  <si>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</si>
  <si>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</si>
  <si>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</si>
  <si>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</si>
  <si>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</si>
  <si>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</si>
  <si>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</si>
  <si>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</si>
  <si>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</si>
  <si>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</si>
  <si>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</si>
  <si>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</si>
  <si>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</si>
  <si>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</si>
  <si>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</si>
  <si>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</si>
  <si>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</si>
  <si>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</si>
  <si>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</si>
  <si>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</si>
  <si>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</si>
  <si>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</si>
  <si>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</si>
  <si>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</si>
  <si>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</si>
  <si>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</si>
  <si>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</si>
  <si>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</si>
  <si>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</si>
  <si>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</si>
  <si>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</si>
  <si>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</si>
  <si>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</si>
  <si>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</si>
  <si>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</si>
  <si>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</si>
  <si>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</si>
  <si>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</si>
  <si>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</si>
  <si>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</si>
  <si>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</si>
  <si>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</si>
  <si>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</si>
  <si>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</si>
  <si>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</si>
  <si>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</si>
  <si>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</si>
  <si>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</si>
  <si>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</si>
  <si>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</si>
  <si>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</si>
  <si>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</si>
  <si>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</si>
  <si>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</si>
  <si>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</si>
  <si>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</si>
  <si>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</si>
  <si>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</si>
  <si>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</si>
  <si>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</si>
  <si>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</si>
  <si>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</si>
  <si>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</si>
  <si>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</si>
  <si>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</si>
  <si>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</si>
  <si>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</si>
  <si>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</si>
  <si>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</si>
  <si>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</si>
  <si>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</si>
  <si>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</si>
  <si>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</si>
  <si>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</si>
  <si>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</si>
  <si>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</si>
  <si>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</si>
  <si>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</si>
  <si>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</si>
  <si>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</si>
  <si>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</si>
  <si>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</si>
  <si>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</si>
  <si>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</si>
  <si>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</si>
  <si>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</si>
  <si>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</si>
  <si>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</si>
  <si>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</si>
  <si>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</si>
  <si>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</si>
  <si>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</si>
  <si>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</si>
  <si>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</si>
  <si>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</si>
  <si>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</si>
  <si>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</si>
  <si>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</si>
  <si>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</si>
  <si>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</si>
  <si>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</si>
  <si>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</si>
  <si>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</si>
  <si>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</si>
  <si>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</si>
  <si>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</si>
  <si>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</si>
  <si>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</si>
  <si>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</si>
  <si>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</si>
  <si>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</si>
  <si>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</si>
  <si>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</si>
  <si>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</si>
  <si>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</si>
  <si>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</si>
  <si>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</si>
  <si>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</si>
  <si>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</si>
  <si>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</si>
  <si>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</si>
  <si>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</si>
  <si>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</si>
  <si>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</si>
  <si>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</si>
  <si>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</si>
  <si>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</si>
  <si>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</si>
  <si>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</si>
  <si>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</si>
  <si>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</si>
  <si>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</si>
  <si>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</si>
  <si>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</si>
  <si>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</si>
  <si>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</si>
  <si>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</si>
  <si>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</si>
  <si>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</si>
  <si>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</si>
  <si>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</si>
  <si>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</si>
  <si>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</si>
  <si>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</si>
  <si>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</si>
  <si>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</si>
  <si>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</si>
  <si>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</si>
  <si>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</si>
  <si>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</si>
  <si>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</si>
  <si>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</si>
  <si>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</si>
  <si>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</si>
  <si>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</si>
  <si>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</si>
  <si>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</si>
  <si>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</si>
  <si>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</si>
  <si>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</si>
  <si>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</si>
  <si>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</si>
  <si>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</si>
  <si>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</si>
  <si>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</si>
  <si>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</si>
  <si>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</si>
  <si>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</si>
  <si>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</si>
  <si>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</si>
  <si>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</si>
  <si>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</si>
  <si>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</si>
  <si>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</si>
  <si>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</si>
  <si>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</si>
  <si>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</si>
  <si>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</si>
  <si>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</si>
  <si>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</si>
  <si>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</si>
  <si>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</si>
  <si>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</si>
  <si>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</si>
  <si>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</si>
  <si>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</si>
  <si>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</si>
  <si>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</si>
  <si>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</si>
  <si>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</si>
  <si>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</si>
  <si>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</si>
  <si>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</si>
  <si>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</si>
  <si>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</si>
  <si>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</si>
  <si>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</si>
  <si>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</si>
  <si>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</si>
  <si>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</si>
  <si>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</si>
  <si>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</si>
  <si>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</si>
  <si>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</si>
  <si>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</si>
  <si>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</si>
  <si>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</si>
  <si>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</si>
  <si>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</si>
  <si>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</si>
  <si>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</si>
  <si>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</si>
  <si>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</si>
  <si>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</si>
  <si>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</si>
  <si>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</si>
  <si>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</si>
  <si>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</si>
  <si>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</si>
  <si>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</si>
  <si>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</si>
  <si>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</si>
  <si>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</si>
  <si>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</si>
  <si>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</si>
  <si>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</si>
  <si>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</si>
  <si>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</si>
  <si>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</si>
  <si>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</si>
  <si>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</si>
  <si>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</si>
  <si>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</si>
  <si>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</si>
  <si>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</si>
  <si>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</si>
  <si>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</si>
  <si>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</si>
  <si>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</si>
  <si>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</si>
  <si>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</si>
  <si>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</si>
  <si>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</si>
  <si>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</si>
  <si>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</si>
  <si>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</si>
  <si>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</si>
  <si>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</si>
  <si>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</si>
  <si>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</si>
  <si>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</si>
  <si>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</si>
  <si>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</si>
  <si>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</si>
  <si>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</si>
  <si>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</si>
  <si>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</si>
  <si>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</si>
  <si>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</si>
  <si>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</si>
  <si>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</si>
  <si>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</si>
  <si>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</si>
  <si>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</si>
  <si>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</si>
  <si>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</si>
  <si>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</si>
  <si>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</si>
  <si>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</si>
  <si>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</si>
  <si>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</si>
  <si>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</si>
  <si>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</si>
  <si>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</si>
  <si>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</si>
  <si>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</si>
  <si>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</si>
  <si>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</si>
  <si>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</si>
  <si>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</si>
  <si>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</si>
  <si>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</si>
  <si>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</si>
  <si>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</si>
  <si>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</si>
  <si>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</si>
  <si>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</si>
  <si>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</si>
  <si>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</si>
  <si>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</si>
  <si>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</si>
  <si>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</si>
  <si>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</si>
  <si>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</si>
  <si>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</si>
  <si>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</si>
  <si>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</si>
  <si>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</si>
  <si>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</si>
  <si>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</si>
  <si>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</si>
  <si>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</si>
  <si>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</si>
  <si>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</si>
  <si>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</si>
  <si>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</si>
  <si>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</si>
  <si>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</si>
  <si>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</si>
  <si>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</si>
  <si>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</si>
  <si>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</si>
  <si>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</si>
  <si>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</si>
  <si>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</si>
  <si>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</si>
  <si>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</si>
  <si>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</si>
  <si>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</si>
  <si>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</si>
  <si>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</si>
  <si>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</si>
  <si>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</si>
  <si>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</si>
  <si>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</si>
  <si>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</si>
  <si>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</si>
  <si>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</si>
  <si>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</si>
  <si>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</si>
  <si>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</si>
  <si>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</si>
  <si>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</si>
  <si>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</si>
  <si>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</si>
  <si>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</si>
  <si>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</si>
  <si>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</si>
  <si>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</si>
  <si>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</si>
  <si>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</si>
  <si>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</si>
  <si>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</si>
  <si>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</si>
  <si>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</si>
  <si>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</si>
  <si>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</si>
  <si>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</si>
  <si>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</si>
  <si>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</si>
  <si>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</si>
  <si>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</si>
  <si>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</si>
  <si>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</si>
  <si>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</si>
  <si>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</si>
  <si>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</si>
  <si>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</si>
  <si>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</si>
  <si>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</si>
  <si>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</si>
  <si>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</si>
  <si>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</si>
  <si>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</si>
  <si>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</si>
  <si>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</si>
  <si>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</si>
  <si>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</si>
  <si>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</si>
  <si>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</si>
  <si>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</si>
  <si>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</si>
  <si>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</si>
  <si>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</si>
  <si>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</si>
  <si>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</si>
  <si>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</si>
  <si>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</si>
  <si>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</si>
  <si>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</si>
  <si>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</si>
  <si>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</si>
  <si>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</si>
  <si>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</si>
  <si>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</si>
  <si>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</si>
  <si>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</si>
  <si>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</si>
  <si>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</si>
  <si>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</si>
  <si>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</si>
  <si>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</si>
  <si>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</si>
  <si>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</si>
  <si>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</si>
  <si>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</si>
  <si>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</si>
  <si>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</si>
  <si>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</si>
  <si>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</si>
  <si>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</si>
  <si>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</si>
  <si>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</si>
  <si>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</si>
  <si>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</si>
  <si>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</si>
  <si>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</si>
  <si>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</si>
  <si>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</si>
  <si>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</si>
  <si>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</si>
  <si>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</si>
  <si>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</si>
  <si>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</si>
  <si>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</si>
  <si>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</si>
  <si>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</si>
  <si>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</si>
  <si>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</si>
  <si>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</si>
  <si>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</si>
  <si>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</si>
  <si>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</si>
  <si>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</si>
  <si>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</si>
  <si>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</si>
  <si>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</si>
  <si>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</si>
  <si>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</si>
  <si>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</si>
  <si>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</si>
  <si>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</si>
  <si>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</si>
  <si>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</si>
  <si>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</si>
  <si>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</si>
  <si>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</si>
  <si>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</si>
  <si>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</si>
  <si>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</si>
  <si>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</si>
  <si>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</si>
  <si>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</si>
  <si>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</si>
  <si>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</si>
  <si>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</si>
  <si>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</si>
  <si>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</si>
  <si>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</si>
  <si>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</si>
  <si>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</si>
  <si>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</si>
  <si>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</si>
  <si>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</si>
  <si>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</si>
  <si>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</si>
  <si>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</si>
  <si>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</si>
  <si>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</si>
  <si>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</si>
  <si>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</si>
  <si>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</si>
  <si>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</si>
  <si>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</si>
  <si>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</si>
  <si>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</si>
  <si>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</si>
  <si>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</si>
  <si>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</si>
  <si>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</si>
  <si>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</si>
  <si>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</si>
  <si>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</si>
  <si>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</si>
  <si>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</si>
  <si>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</si>
  <si>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</si>
  <si>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</si>
  <si>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</si>
  <si>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</si>
  <si>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</si>
  <si>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</si>
  <si>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</si>
  <si>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</si>
  <si>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</si>
  <si>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</si>
  <si>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</si>
  <si>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</si>
  <si>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</si>
  <si>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</si>
  <si>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</si>
  <si>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</si>
  <si>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</si>
  <si>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</si>
  <si>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</si>
  <si>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</si>
  <si>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</si>
  <si>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</si>
  <si>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</si>
  <si>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</si>
  <si>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</si>
  <si>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</si>
  <si>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</si>
  <si>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</si>
  <si>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</si>
  <si>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</si>
  <si>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</si>
  <si>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</si>
  <si>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</si>
  <si>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</si>
  <si>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</si>
  <si>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</si>
  <si>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</si>
  <si>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</si>
  <si>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</si>
  <si>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</si>
  <si>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</si>
  <si>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</si>
  <si>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</si>
  <si>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</si>
  <si>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</si>
  <si>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</si>
  <si>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</si>
  <si>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</si>
  <si>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</si>
  <si>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</si>
  <si>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</si>
  <si>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</si>
  <si>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</si>
  <si>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</si>
  <si>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</si>
  <si>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</si>
  <si>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</si>
  <si>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</si>
  <si>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</si>
  <si>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</si>
  <si>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</si>
  <si>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</si>
  <si>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</si>
  <si>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</si>
  <si>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</si>
  <si>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</si>
  <si>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</si>
  <si>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</si>
  <si>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</si>
  <si>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</si>
  <si>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</si>
  <si>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</si>
  <si>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</si>
  <si>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</si>
  <si>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</si>
  <si>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</si>
  <si>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</si>
  <si>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</si>
  <si>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</si>
  <si>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</si>
  <si>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</si>
  <si>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</si>
  <si>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</si>
  <si>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</si>
  <si>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</si>
  <si>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</si>
  <si>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</si>
  <si>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</si>
  <si>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</si>
  <si>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</si>
  <si>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</si>
  <si>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</si>
  <si>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</si>
  <si>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</si>
  <si>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</si>
  <si>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</si>
  <si>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</si>
  <si>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</si>
  <si>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</si>
  <si>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</si>
  <si>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</si>
  <si>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</si>
  <si>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</si>
  <si>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</si>
  <si>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</si>
  <si>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</si>
  <si>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</si>
  <si>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</si>
  <si>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</si>
  <si>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</si>
  <si>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</si>
  <si>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</si>
  <si>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</si>
  <si>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</si>
  <si>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</si>
  <si>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</si>
  <si>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</si>
  <si>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</si>
  <si>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</si>
  <si>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</si>
  <si>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</si>
  <si>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</si>
  <si>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</si>
  <si>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</si>
  <si>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</si>
  <si>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</si>
  <si>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</si>
  <si>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</si>
  <si>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</si>
  <si>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</si>
  <si>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</si>
  <si>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</si>
  <si>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</si>
  <si>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</si>
  <si>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</si>
  <si>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</si>
  <si>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</si>
  <si>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</si>
  <si>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</si>
  <si>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</si>
  <si>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</si>
  <si>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</si>
  <si>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</si>
  <si>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</si>
  <si>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</si>
  <si>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</si>
  <si>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</si>
  <si>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</si>
  <si>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</si>
  <si>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</si>
  <si>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</si>
  <si>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</si>
  <si>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</si>
  <si>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</si>
  <si>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</si>
  <si>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</si>
  <si>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</si>
  <si>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</si>
  <si>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</si>
  <si>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</si>
  <si>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</si>
  <si>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</si>
  <si>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</si>
  <si>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</si>
  <si>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</si>
  <si>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</si>
  <si>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</si>
  <si>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</si>
  <si>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</si>
  <si>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</si>
  <si>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</si>
  <si>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</si>
  <si>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</si>
  <si>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</si>
  <si>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</si>
  <si>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</si>
  <si>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</si>
  <si>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</si>
  <si>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</si>
  <si>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</si>
  <si>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</si>
  <si>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</si>
  <si>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</si>
  <si>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</si>
  <si>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</si>
  <si>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</si>
  <si>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</si>
  <si>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</si>
  <si>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</si>
  <si>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</si>
  <si>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</si>
  <si>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</si>
  <si>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</si>
  <si>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</si>
  <si>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</si>
  <si>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</si>
  <si>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</si>
  <si>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</si>
  <si>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</si>
  <si>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</si>
  <si>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</si>
  <si>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</si>
  <si>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</si>
  <si>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</si>
  <si>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</si>
  <si>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</si>
  <si>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</si>
  <si>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</si>
  <si>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</si>
  <si>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</si>
  <si>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</si>
  <si>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</si>
  <si>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</si>
  <si>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</si>
  <si>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</si>
  <si>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</si>
  <si>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</si>
  <si>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</si>
  <si>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</si>
  <si>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</si>
  <si>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</si>
  <si>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</si>
  <si>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</si>
  <si>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</si>
  <si>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</si>
  <si>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</si>
  <si>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</si>
  <si>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</si>
  <si>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</si>
  <si>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</si>
  <si>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</si>
  <si>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</si>
  <si>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</si>
  <si>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</si>
  <si>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</si>
  <si>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</si>
  <si>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</si>
  <si>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</si>
  <si>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</si>
  <si>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</si>
  <si>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</si>
  <si>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</si>
  <si>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</si>
  <si>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</si>
  <si>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</si>
  <si>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</si>
  <si>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</si>
  <si>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</si>
  <si>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</si>
  <si>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</si>
  <si>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</si>
  <si>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</si>
  <si>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</si>
  <si>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</si>
  <si>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</si>
  <si>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</si>
  <si>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</si>
  <si>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</si>
  <si>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</si>
  <si>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</si>
  <si>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</si>
  <si>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</si>
  <si>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</si>
  <si>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</si>
  <si>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</si>
  <si>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</si>
  <si>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</si>
  <si>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</si>
  <si>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</si>
  <si>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</si>
  <si>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</si>
  <si>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</si>
  <si>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</si>
  <si>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</si>
  <si>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</si>
  <si>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</si>
  <si>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</si>
  <si>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</si>
  <si>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</si>
  <si>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</si>
  <si>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</si>
  <si>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</si>
  <si>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</si>
  <si>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</si>
  <si>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</si>
  <si>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</si>
  <si>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</si>
  <si>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</si>
  <si>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</si>
  <si>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</si>
  <si>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</si>
  <si>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</si>
  <si>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</si>
  <si>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</si>
  <si>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</si>
  <si>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</si>
  <si>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</si>
  <si>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</si>
  <si>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</si>
  <si>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</si>
  <si>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</si>
  <si>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</si>
  <si>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</si>
  <si>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</si>
  <si>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</si>
  <si>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</si>
  <si>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</si>
  <si>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</si>
  <si>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</si>
  <si>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</si>
  <si>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</si>
  <si>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</si>
  <si>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</si>
  <si>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</si>
  <si>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</si>
  <si>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</si>
  <si>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</si>
  <si>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</si>
  <si>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</si>
  <si>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</si>
  <si>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</si>
  <si>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</si>
  <si>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</si>
  <si>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</si>
  <si>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</si>
  <si>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</si>
  <si>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</si>
  <si>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</si>
  <si>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</si>
  <si>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</si>
  <si>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</si>
  <si>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</si>
  <si>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</si>
  <si>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</si>
  <si>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</si>
  <si>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</si>
  <si>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</si>
  <si>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</si>
  <si>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</si>
  <si>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</si>
  <si>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</si>
  <si>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</si>
  <si>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</si>
  <si>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</si>
  <si>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</si>
  <si>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</si>
  <si>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</si>
  <si>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</si>
  <si>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</si>
  <si>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</si>
  <si>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</si>
  <si>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</si>
  <si>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</si>
  <si>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</si>
  <si>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</si>
  <si>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</si>
  <si>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</si>
  <si>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</si>
  <si>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</si>
  <si>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</si>
  <si>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</si>
  <si>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</si>
  <si>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</si>
  <si>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</si>
  <si>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</si>
  <si>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</si>
  <si>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</si>
  <si>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</si>
  <si>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</si>
  <si>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</si>
  <si>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</si>
  <si>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</si>
  <si>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</si>
  <si>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</si>
  <si>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</si>
  <si>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</si>
  <si>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</si>
  <si>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</si>
  <si>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</si>
  <si>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</si>
  <si>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</si>
  <si>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</si>
  <si>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</si>
  <si>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</si>
  <si>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</si>
  <si>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</si>
  <si>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</si>
  <si>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</si>
  <si>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</si>
  <si>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</si>
  <si>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</si>
  <si>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</si>
  <si>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</si>
  <si>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</si>
  <si>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</si>
  <si>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</si>
  <si>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</si>
  <si>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</si>
  <si>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</si>
  <si>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</si>
  <si>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</si>
  <si>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</si>
  <si>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</si>
  <si>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</si>
  <si>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</si>
  <si>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</si>
  <si>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</si>
  <si>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</si>
  <si>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</si>
  <si>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</si>
  <si>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</si>
  <si>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</si>
  <si>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</si>
  <si>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</si>
  <si>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</si>
  <si>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</si>
  <si>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</si>
  <si>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</si>
  <si>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</si>
  <si>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</si>
  <si>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</si>
  <si>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</si>
  <si>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</si>
  <si>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</si>
  <si>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</si>
  <si>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</si>
  <si>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</si>
  <si>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</si>
  <si>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</si>
  <si>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</si>
  <si>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</si>
  <si>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</si>
  <si>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</si>
  <si>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</si>
  <si>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</si>
  <si>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</si>
  <si>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</si>
  <si>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</si>
  <si>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</si>
  <si>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</si>
  <si>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</si>
  <si>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</si>
  <si>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</si>
  <si>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</si>
  <si>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</si>
  <si>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</si>
  <si>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</si>
  <si>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</si>
  <si>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</si>
  <si>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</si>
  <si>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</si>
  <si>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</si>
  <si>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</si>
  <si>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</si>
  <si>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</si>
  <si>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</si>
  <si>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</si>
  <si>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</si>
  <si>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</si>
  <si>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</si>
  <si>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</si>
  <si>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</si>
  <si>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</si>
  <si>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</si>
  <si>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</si>
  <si>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</si>
  <si>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</si>
  <si>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</si>
  <si>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</si>
  <si>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</si>
  <si>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</si>
  <si>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</si>
  <si>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</si>
  <si>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</si>
  <si>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</si>
  <si>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</si>
  <si>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</si>
  <si>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</si>
  <si>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</si>
  <si>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</si>
  <si>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</si>
  <si>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</si>
  <si>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</si>
  <si>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</si>
  <si>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</si>
  <si>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</si>
  <si>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</si>
  <si>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</si>
  <si>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</si>
  <si>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</si>
  <si>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</si>
  <si>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</si>
  <si>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</si>
  <si>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</si>
  <si>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</si>
  <si>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</si>
  <si>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</si>
  <si>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</si>
  <si>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</si>
  <si>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</si>
  <si>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</si>
  <si>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</si>
  <si>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</si>
  <si>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</si>
  <si>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</si>
  <si>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</si>
  <si>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</si>
  <si>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</si>
  <si>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</si>
  <si>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</si>
  <si>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</si>
  <si>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</si>
  <si>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</si>
  <si>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</si>
  <si>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</si>
  <si>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</si>
  <si>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</si>
  <si>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</si>
  <si>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</si>
  <si>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</si>
  <si>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</si>
  <si>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</si>
  <si>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</si>
  <si>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</si>
  <si>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</si>
  <si>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</si>
  <si>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</si>
  <si>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</si>
  <si>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</si>
  <si>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</si>
  <si>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</si>
  <si>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</si>
  <si>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</si>
  <si>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</si>
  <si>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</si>
  <si>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</si>
  <si>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</si>
  <si>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</si>
  <si>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</si>
  <si>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</si>
  <si>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</si>
  <si>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</si>
  <si>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</si>
  <si>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</si>
  <si>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</si>
  <si>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</si>
  <si>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</si>
  <si>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</si>
  <si>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</si>
  <si>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</si>
  <si>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</si>
  <si>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</si>
  <si>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</si>
  <si>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</si>
  <si>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</si>
  <si>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</si>
  <si>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</si>
  <si>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</si>
  <si>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</si>
  <si>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</si>
  <si>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</si>
  <si>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</si>
  <si>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</si>
  <si>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</si>
  <si>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</si>
  <si>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</si>
  <si>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</si>
  <si>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</si>
  <si>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</si>
  <si>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</si>
  <si>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</si>
  <si>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</si>
  <si>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</si>
  <si>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</si>
  <si>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</si>
  <si>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</si>
  <si>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</si>
  <si>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</si>
  <si>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</si>
  <si>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</si>
  <si>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</si>
  <si>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</si>
  <si>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</si>
  <si>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</si>
  <si>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</si>
  <si>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</si>
  <si>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</si>
  <si>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</si>
  <si>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</si>
  <si>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</si>
  <si>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</si>
  <si>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</si>
  <si>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</si>
  <si>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</si>
  <si>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</si>
  <si>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</si>
  <si>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</si>
  <si>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</si>
  <si>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</si>
  <si>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</si>
  <si>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</si>
  <si>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</si>
  <si>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</si>
  <si>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</si>
  <si>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</si>
  <si>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</si>
  <si>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</si>
  <si>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</si>
  <si>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</si>
  <si>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</si>
  <si>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</si>
  <si>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</si>
  <si>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</si>
  <si>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</si>
  <si>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</si>
  <si>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</si>
  <si>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</si>
  <si>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</si>
  <si>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</si>
  <si>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</si>
  <si>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</si>
  <si>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</si>
  <si>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</si>
  <si>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</si>
  <si>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</si>
  <si>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</si>
  <si>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</si>
  <si>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</si>
  <si>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</si>
  <si>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</si>
  <si>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</si>
  <si>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</si>
  <si>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</si>
  <si>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</si>
  <si>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</si>
  <si>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</si>
  <si>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</si>
  <si>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</si>
  <si>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</si>
  <si>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</si>
  <si>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</si>
  <si>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</si>
  <si>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</si>
  <si>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</si>
  <si>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</si>
  <si>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</si>
  <si>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</si>
  <si>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</si>
  <si>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</si>
  <si>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</si>
  <si>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</si>
  <si>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</si>
  <si>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</si>
  <si>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</si>
  <si>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</si>
  <si>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</si>
  <si>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</si>
  <si>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</si>
  <si>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</si>
  <si>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</si>
  <si>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</si>
  <si>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</si>
  <si>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</si>
  <si>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</si>
  <si>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</si>
  <si>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</si>
  <si>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</si>
  <si>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</si>
  <si>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</si>
  <si>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</si>
  <si>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</si>
  <si>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</si>
  <si>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</si>
  <si>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</si>
  <si>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</si>
  <si>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</si>
  <si>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</si>
  <si>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</si>
  <si>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</si>
  <si>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</si>
  <si>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</si>
  <si>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</si>
  <si>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</si>
  <si>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</si>
  <si>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</si>
  <si>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</si>
  <si>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</si>
  <si>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</si>
  <si>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</si>
  <si>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</si>
  <si>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</si>
  <si>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</si>
  <si>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</si>
  <si>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</si>
  <si>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</si>
  <si>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</si>
  <si>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</si>
  <si>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</si>
  <si>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</si>
  <si>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</si>
  <si>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</si>
  <si>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</si>
  <si>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</si>
  <si>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</si>
  <si>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</si>
  <si>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</si>
  <si>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</si>
  <si>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</si>
  <si>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</si>
  <si>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</si>
  <si>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</si>
  <si>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</si>
  <si>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</si>
  <si>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</si>
  <si>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</si>
  <si>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</si>
  <si>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</si>
  <si>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</si>
  <si>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</si>
  <si>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</si>
  <si>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</si>
  <si>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</si>
  <si>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</si>
  <si>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</si>
  <si>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</si>
  <si>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</si>
  <si>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</si>
  <si>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</si>
  <si>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</si>
  <si>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</si>
  <si>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</si>
  <si>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</si>
  <si>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</si>
  <si>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</si>
  <si>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</si>
  <si>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</si>
  <si>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</si>
  <si>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</si>
  <si>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</si>
  <si>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</si>
  <si>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</si>
  <si>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</si>
  <si>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</si>
  <si>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</si>
  <si>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</si>
  <si>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</si>
  <si>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</si>
  <si>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</si>
  <si>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</si>
  <si>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</si>
  <si>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</si>
  <si>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</si>
  <si>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</si>
  <si>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</si>
  <si>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</si>
  <si>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</si>
  <si>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</si>
  <si>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</si>
  <si>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</si>
  <si>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</si>
  <si>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</si>
  <si>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</si>
  <si>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</si>
  <si>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</si>
  <si>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</si>
  <si>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</si>
  <si>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</si>
  <si>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</si>
  <si>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</si>
  <si>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</si>
  <si>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</si>
  <si>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</si>
  <si>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</si>
  <si>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</si>
  <si>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</si>
  <si>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</si>
  <si>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</si>
  <si>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</si>
  <si>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</si>
  <si>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</si>
  <si>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</si>
  <si>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</si>
  <si>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</si>
  <si>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</si>
  <si>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</si>
  <si>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</si>
  <si>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</si>
  <si>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</si>
  <si>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</si>
  <si>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</si>
  <si>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</si>
  <si>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</si>
  <si>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</si>
  <si>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</si>
  <si>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</si>
  <si>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</si>
  <si>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</si>
  <si>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</si>
  <si>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</si>
  <si>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</si>
  <si>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</si>
  <si>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</si>
  <si>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</si>
  <si>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</si>
  <si>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</si>
  <si>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</si>
  <si>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</si>
  <si>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</si>
  <si>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</si>
  <si>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</si>
  <si>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</si>
  <si>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</si>
  <si>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</si>
  <si>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</si>
  <si>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</si>
  <si>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</si>
  <si>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</si>
  <si>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</si>
  <si>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</si>
  <si>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</si>
  <si>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</si>
  <si>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</si>
  <si>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</si>
  <si>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</si>
  <si>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</si>
  <si>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</si>
  <si>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</si>
  <si>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</si>
  <si>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</si>
  <si>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</si>
  <si>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</si>
  <si>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</si>
  <si>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</si>
  <si>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</si>
  <si>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</si>
  <si>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</si>
  <si>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</si>
  <si>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</si>
  <si>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</si>
  <si>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</si>
  <si>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</si>
  <si>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</si>
  <si>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</si>
  <si>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</si>
  <si>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</si>
  <si>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</si>
  <si>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</si>
  <si>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</si>
  <si>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</si>
  <si>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</si>
  <si>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</si>
  <si>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</si>
  <si>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</si>
  <si>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</si>
  <si>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</si>
  <si>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</si>
  <si>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</si>
  <si>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</si>
  <si>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</si>
  <si>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</si>
  <si>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</si>
  <si>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</si>
  <si>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</si>
  <si>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</si>
  <si>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</si>
  <si>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</si>
  <si>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</si>
  <si>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</si>
  <si>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</si>
  <si>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</si>
  <si>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</si>
  <si>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</si>
  <si>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</si>
  <si>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</si>
  <si>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</si>
  <si>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</si>
  <si>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</si>
  <si>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</si>
  <si>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</si>
  <si>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</si>
  <si>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</si>
  <si>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</si>
  <si>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</si>
  <si>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</si>
  <si>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</si>
  <si>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</si>
  <si>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</si>
  <si>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</si>
  <si>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</si>
  <si>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</si>
  <si>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</si>
  <si>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</si>
  <si>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</si>
  <si>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</si>
  <si>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</si>
  <si>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</si>
  <si>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</si>
  <si>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</si>
  <si>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</si>
  <si>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</si>
  <si>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</si>
  <si>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</si>
  <si>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</si>
  <si>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</si>
  <si>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</si>
  <si>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</si>
  <si>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</si>
  <si>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</si>
  <si>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</si>
  <si>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</si>
  <si>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</si>
  <si>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</si>
  <si>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</si>
  <si>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</si>
  <si>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</si>
  <si>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</si>
  <si>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</si>
  <si>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</si>
  <si>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</si>
  <si>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</si>
  <si>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</si>
  <si>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</si>
  <si>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</si>
  <si>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</si>
  <si>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</si>
  <si>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</si>
  <si>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</si>
  <si>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</si>
  <si>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</si>
  <si>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</si>
  <si>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</si>
  <si>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</si>
  <si>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</si>
  <si>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</si>
  <si>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</si>
  <si>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</si>
  <si>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</si>
  <si>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</si>
  <si>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</si>
  <si>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</si>
  <si>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</si>
  <si>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</si>
  <si>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</si>
  <si>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</si>
  <si>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</si>
  <si>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</si>
  <si>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</si>
  <si>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</si>
  <si>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</si>
  <si>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</si>
  <si>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</si>
  <si>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</si>
  <si>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</si>
  <si>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</si>
  <si>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</si>
  <si>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</si>
  <si>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</si>
  <si>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</si>
  <si>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</si>
  <si>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</si>
  <si>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</si>
  <si>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</si>
  <si>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</si>
  <si>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</si>
  <si>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</si>
  <si>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</si>
  <si>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</si>
  <si>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</si>
  <si>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</si>
  <si>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</si>
  <si>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</si>
  <si>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</si>
  <si>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</si>
  <si>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</si>
  <si>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</si>
  <si>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</si>
  <si>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</si>
  <si>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</si>
  <si>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</si>
  <si>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</si>
  <si>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</si>
  <si>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</si>
  <si>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</si>
  <si>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</si>
  <si>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</si>
  <si>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</si>
  <si>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</si>
  <si>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</si>
  <si>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</si>
  <si>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</si>
  <si>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</si>
  <si>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</si>
  <si>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</si>
  <si>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</si>
  <si>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</si>
  <si>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</si>
  <si>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</si>
  <si>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</si>
  <si>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</si>
  <si>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</si>
  <si>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</si>
  <si>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</si>
  <si>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</si>
  <si>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</si>
  <si>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</si>
  <si>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</si>
  <si>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</si>
  <si>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</si>
  <si>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</si>
  <si>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</si>
  <si>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</si>
  <si>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</si>
  <si>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</si>
  <si>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</si>
  <si>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</si>
  <si>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</si>
  <si>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</si>
  <si>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</si>
  <si>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</si>
  <si>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</si>
  <si>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</si>
  <si>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</si>
  <si>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</si>
  <si>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</si>
  <si>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</si>
  <si>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</si>
  <si>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</si>
  <si>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</si>
  <si>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</si>
  <si>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</si>
  <si>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</si>
  <si>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</si>
  <si>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</si>
  <si>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</si>
  <si>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</si>
  <si>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</si>
  <si>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</si>
  <si>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</si>
  <si>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</si>
  <si>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</si>
  <si>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</si>
  <si>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</si>
  <si>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</si>
  <si>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</si>
  <si>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</si>
  <si>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</si>
  <si>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</si>
  <si>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</si>
  <si>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</si>
  <si>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</si>
  <si>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</si>
  <si>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</si>
  <si>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</si>
  <si>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</si>
  <si>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</si>
  <si>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</si>
  <si>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</si>
  <si>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</si>
  <si>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</si>
  <si>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</si>
  <si>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</si>
  <si>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</si>
  <si>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</si>
  <si>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</si>
  <si>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</si>
  <si>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</si>
  <si>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</si>
  <si>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</si>
  <si>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</si>
  <si>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</si>
  <si>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</si>
  <si>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</si>
  <si>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</si>
  <si>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</si>
  <si>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</si>
  <si>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</si>
  <si>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</si>
  <si>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</si>
  <si>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</si>
  <si>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</si>
  <si>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</si>
  <si>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</si>
  <si>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</si>
  <si>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</si>
  <si>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</si>
  <si>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</si>
  <si>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</si>
  <si>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</si>
  <si>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</si>
  <si>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</si>
  <si>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</si>
  <si>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</si>
  <si>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</si>
  <si>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</si>
  <si>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</si>
  <si>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</si>
  <si>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</si>
  <si>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</si>
  <si>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</si>
  <si>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</si>
  <si>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</si>
  <si>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</si>
  <si>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</si>
  <si>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</si>
  <si>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</si>
  <si>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</si>
  <si>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</si>
  <si>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</si>
  <si>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</si>
  <si>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</si>
  <si>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</si>
  <si>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</si>
  <si>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</si>
  <si>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</si>
  <si>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</si>
  <si>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</si>
  <si>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</si>
  <si>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</si>
  <si>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</si>
  <si>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</si>
  <si>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</si>
  <si>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</si>
  <si>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</si>
  <si>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</si>
  <si>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</si>
  <si>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</si>
  <si>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</si>
  <si>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</si>
  <si>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</si>
  <si>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</si>
  <si>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</si>
  <si>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</si>
  <si>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</si>
  <si>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</si>
  <si>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</si>
  <si>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</si>
  <si>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</si>
  <si>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</si>
  <si>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</si>
  <si>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</si>
  <si>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</si>
  <si>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</si>
  <si>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</si>
  <si>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</si>
  <si>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</si>
  <si>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</si>
  <si>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</si>
  <si>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</si>
  <si>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</si>
  <si>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</si>
  <si>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</si>
  <si>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</si>
  <si>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</si>
  <si>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</si>
  <si>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</si>
  <si>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</si>
  <si>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</si>
  <si>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</si>
  <si>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</si>
  <si>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</si>
  <si>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</si>
  <si>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</si>
  <si>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</si>
  <si>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</si>
  <si>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</si>
  <si>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</si>
  <si>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</si>
  <si>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</si>
  <si>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</si>
  <si>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</si>
  <si>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</si>
  <si>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</si>
  <si>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</si>
  <si>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</si>
  <si>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</si>
  <si>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</si>
  <si>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</si>
  <si>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</si>
  <si>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</si>
  <si>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</si>
  <si>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</si>
  <si>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</si>
  <si>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</si>
  <si>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</si>
  <si>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</si>
  <si>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</si>
  <si>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</si>
  <si>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</si>
  <si>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</si>
  <si>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</si>
  <si>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</si>
  <si>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</si>
  <si>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</si>
  <si>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</si>
  <si>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</si>
  <si>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</si>
  <si>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</si>
  <si>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</si>
  <si>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</si>
  <si>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</si>
  <si>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</si>
  <si>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</si>
  <si>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</si>
  <si>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</si>
  <si>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</si>
  <si>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</si>
  <si>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</si>
  <si>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</si>
  <si>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</si>
  <si>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</si>
  <si>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</si>
  <si>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</si>
  <si>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</si>
  <si>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</si>
  <si>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</si>
  <si>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</si>
  <si>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</si>
  <si>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</si>
  <si>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</si>
  <si>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</si>
  <si>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</si>
  <si>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</si>
  <si>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</si>
  <si>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</si>
  <si>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</si>
  <si>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</si>
  <si>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</si>
  <si>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</si>
  <si>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</si>
  <si>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</si>
  <si>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</si>
  <si>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</si>
  <si>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</si>
  <si>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</si>
  <si>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</si>
  <si>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</si>
  <si>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</si>
  <si>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</si>
  <si>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</si>
  <si>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</si>
  <si>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</si>
  <si>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</si>
  <si>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</si>
  <si>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</si>
  <si>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</si>
  <si>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</si>
  <si>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</si>
  <si>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</si>
  <si>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</si>
  <si>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</si>
  <si>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</si>
  <si>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</si>
  <si>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</si>
  <si>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</si>
  <si>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</si>
  <si>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</si>
  <si>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</si>
  <si>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</si>
  <si>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</si>
  <si>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</si>
  <si>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</si>
  <si>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</si>
  <si>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</si>
  <si>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</si>
  <si>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</si>
  <si>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</si>
  <si>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</si>
  <si>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</si>
  <si>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</si>
  <si>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</si>
  <si>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</si>
  <si>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</si>
  <si>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</si>
  <si>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</si>
  <si>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</si>
  <si>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</si>
  <si>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</si>
  <si>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</si>
  <si>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</si>
  <si>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</si>
  <si>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</si>
  <si>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</si>
  <si>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</si>
  <si>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</si>
  <si>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</si>
  <si>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</si>
  <si>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</si>
  <si>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</si>
  <si>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</si>
  <si>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</si>
  <si>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</si>
  <si>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</si>
  <si>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</si>
  <si>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</si>
  <si>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</si>
  <si>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</si>
  <si>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</si>
  <si>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</si>
  <si>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</si>
  <si>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</si>
  <si>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</si>
  <si>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</si>
  <si>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</si>
  <si>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</si>
  <si>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</si>
  <si>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</si>
  <si>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</si>
  <si>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</si>
  <si>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</si>
  <si>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</si>
  <si>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</si>
  <si>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</si>
  <si>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</si>
  <si>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</si>
  <si>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</si>
  <si>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</si>
  <si>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</si>
  <si>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</si>
  <si>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</si>
  <si>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</si>
  <si>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</si>
  <si>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</si>
  <si>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</si>
  <si>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</si>
  <si>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</si>
  <si>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</si>
  <si>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</si>
  <si>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</si>
  <si>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</si>
  <si>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</si>
  <si>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</si>
  <si>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</si>
  <si>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</si>
  <si>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</si>
  <si>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</si>
  <si>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</si>
  <si>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</si>
  <si>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</si>
  <si>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</si>
  <si>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</si>
  <si>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</si>
  <si>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</si>
  <si>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</si>
  <si>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</si>
  <si>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</si>
  <si>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</si>
  <si>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</si>
  <si>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</si>
  <si>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</si>
  <si>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</si>
  <si>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</si>
  <si>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</si>
  <si>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</si>
  <si>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</si>
  <si>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</si>
  <si>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</si>
  <si>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</si>
  <si>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</si>
  <si>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</si>
  <si>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</si>
  <si>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</si>
  <si>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</si>
  <si>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</si>
  <si>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</si>
  <si>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</si>
  <si>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</si>
  <si>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</si>
  <si>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</si>
  <si>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</si>
  <si>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</si>
  <si>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</si>
  <si>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</si>
  <si>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</si>
  <si>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</si>
  <si>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</si>
  <si>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</si>
  <si>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</si>
  <si>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</si>
  <si>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</si>
  <si>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</si>
  <si>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</si>
  <si>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</si>
  <si>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</si>
  <si>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</si>
  <si>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</si>
  <si>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</si>
  <si>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</si>
  <si>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</si>
  <si>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</si>
  <si>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</si>
  <si>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</si>
  <si>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</si>
  <si>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</si>
  <si>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</si>
  <si>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</si>
  <si>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</si>
  <si>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</si>
  <si>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</si>
  <si>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</si>
  <si>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</si>
  <si>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</si>
  <si>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</si>
  <si>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</si>
  <si>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</si>
  <si>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</si>
  <si>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</si>
  <si>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</si>
  <si>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</si>
  <si>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</si>
  <si>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</si>
  <si>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</si>
  <si>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</si>
  <si>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</si>
  <si>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</si>
  <si>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</si>
  <si>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</si>
  <si>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</si>
  <si>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</si>
  <si>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</si>
  <si>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</si>
  <si>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</si>
  <si>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</si>
  <si>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</si>
  <si>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</si>
  <si>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</si>
  <si>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</si>
  <si>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</si>
  <si>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</si>
  <si>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</si>
  <si>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</si>
  <si>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</si>
  <si>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</si>
  <si>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</si>
  <si>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</si>
  <si>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</si>
  <si>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</si>
  <si>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</si>
  <si>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</si>
  <si>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</si>
  <si>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</si>
  <si>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</si>
  <si>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</si>
  <si>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</si>
  <si>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</si>
  <si>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</si>
  <si>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</si>
  <si>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</si>
  <si>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</si>
  <si>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</si>
  <si>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</si>
  <si>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</si>
  <si>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</si>
  <si>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</si>
  <si>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</si>
  <si>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</si>
  <si>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</si>
  <si>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</si>
  <si>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</si>
  <si>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</si>
  <si>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</si>
  <si>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</si>
  <si>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</si>
  <si>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</si>
  <si>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</si>
  <si>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</si>
  <si>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</si>
  <si>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</si>
  <si>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</si>
  <si>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</si>
  <si>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</si>
  <si>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</si>
  <si>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</si>
  <si>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</si>
  <si>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</si>
  <si>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</si>
  <si>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</si>
  <si>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</si>
  <si>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</si>
  <si>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</si>
  <si>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</si>
  <si>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</si>
  <si>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</si>
  <si>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</si>
  <si>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</si>
  <si>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</si>
  <si>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</si>
  <si>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</si>
  <si>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</si>
  <si>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</si>
  <si>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</si>
  <si>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</si>
  <si>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</si>
  <si>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</si>
  <si>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</si>
  <si>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</si>
  <si>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</si>
  <si>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</si>
  <si>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</si>
  <si>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</si>
  <si>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</si>
  <si>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</si>
  <si>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</si>
  <si>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</si>
  <si>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</si>
  <si>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</si>
  <si>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</si>
  <si>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</si>
  <si>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</si>
  <si>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</si>
  <si>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</si>
  <si>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</si>
  <si>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</si>
  <si>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</si>
  <si>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</si>
  <si>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</si>
  <si>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</si>
  <si>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</si>
  <si>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</si>
  <si>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</si>
  <si>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</si>
  <si>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</si>
  <si>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</si>
  <si>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</si>
  <si>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</si>
  <si>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</si>
  <si>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</si>
  <si>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</si>
  <si>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</si>
  <si>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</si>
  <si>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</si>
  <si>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</si>
  <si>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</si>
  <si>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</si>
  <si>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</si>
  <si>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</si>
  <si>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</si>
  <si>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</si>
  <si>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</si>
  <si>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</si>
  <si>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</si>
  <si>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</si>
  <si>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</si>
  <si>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</si>
  <si>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</si>
  <si>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</si>
  <si>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</si>
  <si>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</si>
  <si>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</si>
  <si>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</si>
  <si>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</si>
  <si>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</si>
  <si>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</si>
  <si>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</si>
  <si>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</si>
  <si>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</si>
  <si>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</si>
  <si>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</si>
  <si>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</si>
  <si>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</si>
  <si>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</si>
  <si>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</si>
  <si>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</si>
  <si>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</si>
  <si>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</si>
  <si>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</si>
  <si>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</si>
  <si>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</si>
  <si>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</si>
  <si>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</si>
  <si>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</si>
  <si>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</si>
  <si>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</si>
  <si>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</si>
  <si>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</si>
  <si>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</si>
  <si>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</si>
  <si>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</si>
  <si>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</si>
  <si>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</si>
  <si>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</si>
  <si>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</si>
  <si>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</si>
  <si>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</si>
  <si>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</si>
  <si>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</si>
  <si>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</si>
  <si>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</si>
  <si>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</si>
  <si>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</si>
  <si>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</si>
  <si>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</si>
  <si>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</si>
  <si>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</si>
  <si>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</si>
  <si>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</si>
  <si>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</si>
  <si>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</si>
  <si>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</si>
  <si>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</si>
  <si>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</si>
  <si>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</si>
  <si>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</si>
  <si>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</si>
  <si>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</si>
  <si>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</si>
  <si>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</si>
  <si>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</si>
  <si>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</si>
  <si>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</si>
  <si>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</si>
  <si>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</si>
  <si>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</si>
  <si>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</si>
  <si>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</si>
  <si>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</si>
  <si>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</si>
  <si>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</si>
  <si>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</si>
  <si>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</si>
  <si>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</si>
  <si>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</si>
  <si>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</si>
  <si>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</si>
  <si>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</si>
  <si>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</si>
  <si>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</si>
  <si>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</si>
  <si>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</si>
  <si>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</si>
  <si>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</si>
  <si>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</si>
  <si>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</si>
  <si>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</si>
  <si>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</si>
  <si>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</si>
  <si>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</si>
  <si>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</si>
  <si>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</si>
  <si>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</si>
  <si>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</si>
  <si>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</si>
  <si>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</si>
  <si>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</si>
  <si>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</si>
  <si>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</si>
  <si>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</si>
  <si>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</si>
  <si>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</si>
  <si>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</si>
  <si>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</si>
  <si>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</si>
  <si>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</si>
  <si>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</si>
  <si>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</si>
  <si>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</si>
  <si>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</si>
  <si>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</si>
  <si>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</si>
  <si>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</si>
  <si>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</si>
  <si>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</si>
  <si>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</si>
  <si>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</si>
  <si>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</si>
  <si>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</si>
  <si>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</si>
  <si>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</si>
  <si>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</si>
  <si>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</si>
  <si>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</si>
  <si>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</si>
  <si>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</si>
  <si>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</si>
  <si>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</si>
  <si>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</si>
  <si>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</si>
  <si>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</si>
  <si>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</si>
  <si>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</si>
  <si>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</si>
  <si>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</si>
  <si>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</si>
  <si>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</si>
  <si>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</si>
  <si>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</si>
  <si>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</si>
  <si>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</si>
  <si>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</si>
  <si>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</si>
  <si>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</si>
  <si>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</si>
  <si>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</si>
  <si>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</si>
  <si>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</si>
  <si>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</si>
  <si>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</si>
  <si>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</si>
  <si>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</si>
  <si>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</si>
  <si>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</si>
  <si>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</si>
  <si>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</si>
  <si>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</si>
  <si>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</si>
  <si>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</si>
  <si>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</si>
  <si>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</si>
  <si>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</si>
  <si>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</si>
  <si>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</si>
  <si>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</si>
  <si>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</si>
  <si>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</si>
  <si>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</si>
  <si>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</si>
  <si>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</si>
  <si>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</si>
  <si>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</si>
  <si>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</si>
  <si>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</si>
  <si>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</si>
  <si>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</si>
  <si>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</si>
  <si>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</si>
  <si>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</si>
  <si>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</si>
  <si>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</si>
  <si>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</si>
  <si>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</si>
  <si>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</si>
  <si>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</si>
  <si>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</si>
  <si>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</si>
  <si>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</si>
  <si>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</si>
  <si>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</si>
  <si>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</si>
  <si>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</si>
  <si>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</si>
  <si>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</si>
  <si>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</si>
  <si>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</si>
  <si>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</si>
  <si>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</si>
  <si>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</si>
  <si>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</si>
  <si>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</si>
  <si>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</si>
  <si>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</si>
  <si>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</si>
  <si>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</si>
  <si>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</si>
  <si>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</si>
  <si>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</si>
  <si>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</si>
  <si>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</si>
  <si>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</si>
  <si>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</si>
  <si>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</si>
  <si>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</si>
  <si>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</si>
  <si>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</si>
  <si>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</si>
  <si>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</si>
  <si>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</si>
  <si>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</si>
  <si>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</si>
  <si>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</si>
  <si>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</si>
  <si>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</si>
  <si>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</si>
  <si>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</si>
  <si>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</si>
  <si>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</si>
  <si>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</si>
  <si>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</si>
  <si>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</si>
  <si>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</si>
  <si>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</si>
  <si>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</si>
  <si>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</si>
  <si>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</si>
  <si>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</si>
  <si>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</si>
  <si>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</si>
  <si>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</si>
  <si>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</si>
  <si>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</si>
  <si>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</si>
  <si>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</si>
  <si>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</si>
  <si>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</si>
  <si>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</si>
  <si>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</si>
  <si>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</si>
  <si>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</si>
  <si>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</si>
  <si>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</si>
  <si>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</si>
  <si>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</si>
  <si>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</si>
  <si>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</si>
  <si>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</si>
  <si>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</si>
  <si>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</si>
  <si>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</si>
  <si>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</si>
  <si>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</si>
  <si>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</si>
  <si>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</si>
  <si>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</si>
  <si>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</si>
  <si>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</si>
  <si>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</si>
  <si>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</si>
  <si>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</si>
  <si>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</si>
  <si>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</si>
  <si>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</si>
  <si>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</si>
  <si>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</si>
  <si>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</si>
  <si>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</si>
  <si>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</si>
  <si>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</si>
  <si>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</si>
  <si>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</si>
  <si>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</si>
  <si>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</si>
  <si>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</si>
  <si>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</si>
  <si>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</si>
  <si>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</si>
  <si>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</si>
  <si>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</si>
  <si>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</si>
  <si>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</si>
  <si>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</si>
  <si>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</si>
  <si>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</si>
  <si>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</si>
  <si>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</si>
  <si>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</si>
  <si>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</si>
  <si>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</si>
  <si>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</si>
  <si>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</si>
  <si>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</si>
  <si>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</si>
  <si>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</si>
  <si>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</si>
  <si>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</si>
  <si>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</si>
  <si>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</si>
  <si>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</si>
  <si>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</si>
  <si>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</si>
  <si>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</si>
  <si>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</si>
  <si>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</si>
  <si>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</si>
  <si>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</si>
  <si>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</si>
  <si>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</si>
  <si>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</si>
  <si>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</si>
  <si>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</si>
  <si>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</si>
  <si>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</si>
  <si>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</si>
  <si>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</si>
  <si>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</si>
  <si>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</si>
  <si>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</si>
  <si>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</si>
  <si>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</si>
  <si>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</si>
  <si>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</si>
  <si>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</si>
  <si>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</si>
  <si>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</si>
  <si>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</si>
  <si>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</si>
  <si>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</si>
  <si>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</si>
  <si>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</si>
  <si>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</si>
  <si>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</si>
  <si>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</si>
  <si>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</si>
  <si>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</si>
  <si>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</si>
  <si>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</si>
  <si>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</si>
  <si>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</si>
  <si>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</si>
  <si>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</si>
  <si>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</si>
  <si>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</si>
  <si>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</si>
  <si>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</si>
  <si>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</si>
  <si>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</si>
  <si>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</si>
  <si>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</si>
  <si>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</si>
  <si>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</si>
  <si>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</si>
  <si>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</si>
  <si>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</si>
  <si>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</si>
  <si>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</si>
  <si>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</si>
  <si>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</si>
  <si>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</si>
  <si>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</si>
  <si>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</si>
  <si>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</si>
  <si>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</si>
  <si>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</si>
  <si>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</si>
  <si>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</si>
  <si>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</si>
  <si>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</si>
  <si>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</si>
  <si>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</si>
  <si>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</si>
  <si>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</si>
  <si>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</si>
  <si>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</si>
  <si>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</si>
  <si>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</si>
  <si>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</si>
  <si>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</si>
  <si>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</si>
  <si>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</si>
  <si>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</si>
  <si>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</si>
  <si>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</si>
  <si>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</si>
  <si>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</si>
  <si>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</si>
  <si>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</si>
  <si>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</si>
  <si>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</si>
  <si>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</si>
  <si>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</si>
  <si>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</si>
  <si>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</si>
  <si>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</si>
  <si>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</si>
  <si>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</si>
  <si>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</si>
  <si>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</si>
  <si>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</si>
  <si>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</si>
  <si>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</si>
  <si>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</si>
  <si>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</si>
  <si>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</si>
  <si>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</si>
  <si>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</si>
  <si>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</si>
  <si>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</si>
  <si>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</si>
  <si>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</si>
  <si>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</si>
  <si>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</si>
  <si>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</si>
  <si>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</si>
  <si>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</si>
  <si>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</si>
  <si>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</si>
  <si>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</si>
  <si>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</si>
  <si>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</si>
  <si>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</si>
  <si>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</si>
  <si>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</si>
  <si>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</si>
  <si>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</si>
  <si>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</si>
  <si>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</si>
  <si>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</si>
  <si>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</si>
  <si>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</si>
  <si>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</si>
  <si>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</si>
  <si>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</si>
  <si>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</si>
  <si>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</si>
  <si>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</si>
  <si>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</si>
  <si>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</si>
  <si>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</si>
  <si>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</si>
  <si>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</si>
  <si>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</si>
  <si>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</si>
  <si>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</si>
  <si>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</si>
  <si>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</si>
  <si>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</si>
  <si>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</si>
  <si>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</si>
  <si>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</si>
  <si>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</si>
  <si>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</si>
  <si>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</si>
  <si>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</si>
  <si>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</si>
  <si>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</si>
  <si>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</si>
  <si>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</si>
  <si>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</si>
  <si>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</si>
  <si>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</si>
  <si>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</si>
  <si>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</si>
  <si>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</si>
  <si>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</si>
  <si>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</si>
  <si>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</si>
  <si>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</si>
  <si>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</si>
  <si>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</si>
  <si>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</si>
  <si>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</si>
  <si>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</si>
  <si>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</si>
  <si>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</si>
  <si>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</si>
  <si>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</si>
  <si>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</si>
  <si>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</si>
  <si>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</si>
  <si>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</si>
  <si>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</si>
  <si>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</si>
  <si>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</si>
  <si>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</si>
  <si>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</si>
  <si>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</si>
  <si>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</si>
  <si>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</si>
  <si>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</si>
  <si>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</si>
  <si>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</si>
  <si>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</si>
  <si>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</si>
  <si>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</si>
  <si>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</si>
  <si>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</si>
  <si>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</si>
  <si>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</si>
  <si>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</si>
  <si>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</si>
  <si>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</si>
  <si>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</si>
  <si>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</si>
  <si>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</si>
  <si>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</si>
  <si>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</si>
  <si>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</si>
  <si>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</si>
  <si>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</si>
  <si>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</si>
  <si>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</si>
  <si>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</si>
  <si>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</si>
  <si>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</si>
  <si>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</si>
  <si>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</si>
  <si>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</si>
  <si>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</si>
  <si>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</si>
  <si>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</si>
  <si>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</si>
  <si>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</si>
  <si>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</si>
  <si>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</si>
  <si>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</si>
  <si>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</si>
  <si>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</si>
  <si>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</si>
  <si>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</si>
  <si>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</si>
  <si>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</si>
  <si>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</si>
  <si>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</si>
  <si>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</si>
  <si>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</si>
  <si>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</si>
  <si>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</si>
  <si>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</si>
  <si>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</si>
  <si>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</si>
  <si>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</si>
  <si>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</si>
  <si>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</si>
  <si>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</si>
  <si>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</si>
  <si>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</si>
  <si>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</si>
  <si>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</si>
  <si>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</si>
  <si>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</si>
  <si>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</si>
  <si>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</si>
  <si>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</si>
  <si>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</si>
  <si>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</si>
  <si>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</si>
  <si>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</si>
  <si>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</si>
  <si>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</si>
  <si>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</si>
  <si>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</si>
  <si>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</si>
  <si>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</si>
  <si>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</si>
  <si>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</si>
  <si>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</si>
  <si>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</si>
  <si>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</si>
  <si>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</si>
  <si>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</si>
  <si>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</si>
  <si>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</si>
  <si>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</si>
  <si>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</si>
  <si>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</si>
  <si>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</si>
  <si>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</si>
  <si>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</si>
  <si>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</si>
  <si>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</si>
  <si>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</si>
  <si>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</si>
  <si>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</si>
  <si>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</si>
  <si>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</si>
  <si>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</si>
  <si>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</si>
  <si>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</si>
  <si>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</si>
  <si>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</si>
  <si>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</si>
  <si>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</si>
  <si>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</si>
  <si>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</si>
  <si>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</si>
  <si>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</si>
  <si>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</si>
  <si>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</si>
  <si>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</si>
  <si>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</si>
  <si>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</si>
  <si>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</si>
  <si>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</si>
  <si>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</si>
  <si>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</si>
  <si>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</si>
  <si>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</si>
  <si>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</si>
  <si>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</si>
  <si>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</si>
  <si>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</si>
  <si>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</si>
  <si>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</si>
  <si>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</si>
  <si>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</si>
  <si>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</si>
  <si>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</si>
  <si>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</si>
  <si>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</si>
  <si>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</si>
  <si>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</si>
  <si>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</si>
  <si>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</si>
  <si>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</si>
  <si>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</si>
  <si>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</si>
  <si>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</si>
  <si>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</si>
  <si>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</si>
  <si>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</si>
  <si>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</si>
  <si>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</si>
  <si>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</si>
  <si>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</si>
  <si>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</si>
  <si>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</si>
  <si>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</si>
  <si>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</si>
  <si>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</si>
  <si>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</si>
  <si>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</si>
  <si>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</si>
  <si>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</si>
  <si>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</si>
  <si>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</si>
  <si>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</si>
  <si>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</si>
  <si>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</si>
  <si>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</si>
  <si>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</si>
  <si>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</si>
  <si>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</si>
  <si>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</si>
  <si>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</si>
  <si>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</si>
  <si>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</si>
  <si>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</si>
  <si>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</si>
  <si>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</si>
  <si>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</si>
  <si>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</si>
  <si>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</si>
  <si>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</si>
  <si>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</si>
  <si>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</si>
  <si>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</si>
  <si>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</si>
  <si>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</si>
  <si>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</si>
  <si>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</si>
  <si>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</si>
  <si>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</si>
  <si>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</si>
  <si>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</si>
  <si>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</si>
  <si>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</si>
  <si>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</si>
  <si>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</si>
  <si>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</si>
  <si>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</si>
  <si>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</si>
  <si>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</si>
  <si>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</si>
  <si>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</si>
  <si>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</si>
  <si>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</si>
  <si>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</si>
  <si>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</si>
  <si>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</si>
  <si>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</si>
  <si>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</si>
  <si>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</si>
  <si>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</si>
  <si>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</si>
  <si>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</si>
  <si>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</si>
  <si>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</si>
  <si>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</si>
  <si>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</si>
  <si>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</si>
  <si>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</si>
  <si>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</si>
  <si>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</si>
  <si>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</si>
  <si>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</si>
  <si>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</si>
  <si>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</si>
  <si>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</si>
  <si>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</si>
  <si>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</si>
  <si>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</si>
  <si>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</si>
  <si>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</si>
  <si>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</si>
  <si>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</si>
  <si>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</si>
  <si>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</si>
  <si>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</si>
  <si>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</si>
  <si>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</si>
  <si>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</si>
  <si>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</si>
  <si>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</si>
  <si>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</si>
  <si>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</si>
  <si>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</si>
  <si>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</si>
  <si>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</si>
  <si>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</si>
  <si>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</si>
  <si>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</si>
  <si>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</si>
  <si>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</si>
  <si>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</si>
  <si>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</si>
  <si>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</si>
  <si>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</si>
  <si>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</si>
  <si>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</si>
  <si>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</si>
  <si>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</si>
  <si>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</si>
  <si>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</si>
  <si>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</si>
  <si>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</si>
  <si>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</si>
  <si>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</si>
  <si>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</si>
  <si>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</si>
  <si>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</si>
  <si>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</si>
  <si>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</si>
  <si>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</si>
  <si>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</si>
  <si>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</si>
  <si>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</si>
  <si>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</si>
  <si>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</si>
  <si>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</si>
  <si>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</si>
  <si>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</si>
  <si>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</si>
  <si>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</si>
  <si>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</si>
  <si>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</si>
  <si>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</si>
  <si>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</si>
  <si>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</si>
  <si>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</si>
  <si>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</si>
  <si>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</si>
  <si>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</si>
  <si>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</si>
  <si>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</si>
  <si>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</si>
  <si>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</si>
  <si>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</si>
  <si>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</si>
  <si>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</si>
  <si>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</si>
  <si>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</si>
  <si>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</si>
  <si>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</si>
  <si>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</si>
  <si>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</si>
  <si>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</si>
  <si>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</si>
  <si>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</si>
  <si>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</si>
  <si>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</si>
  <si>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</si>
  <si>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</si>
  <si>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</si>
  <si>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</si>
  <si>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</si>
  <si>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</si>
  <si>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</si>
  <si>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</si>
  <si>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</si>
  <si>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</si>
  <si>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</si>
  <si>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</si>
  <si>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</si>
  <si>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</si>
  <si>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</si>
  <si>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</si>
  <si>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</si>
  <si>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</si>
  <si>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</si>
  <si>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</si>
  <si>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</si>
  <si>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</si>
  <si>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</si>
  <si>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</si>
  <si>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</si>
  <si>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</si>
  <si>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</si>
  <si>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</si>
  <si>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</si>
  <si>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</si>
  <si>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</si>
  <si>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</si>
  <si>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</si>
  <si>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</si>
  <si>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</si>
  <si>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</si>
  <si>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</si>
  <si>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</si>
  <si>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</si>
  <si>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</si>
  <si>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</si>
  <si>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</si>
  <si>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</si>
  <si>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</si>
  <si>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</si>
  <si>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</si>
  <si>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</si>
  <si>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</si>
  <si>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</si>
  <si>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</si>
  <si>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</si>
  <si>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</si>
  <si>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</si>
  <si>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</si>
  <si>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</si>
  <si>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</si>
  <si>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</si>
  <si>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</si>
  <si>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</si>
  <si>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</si>
  <si>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</si>
  <si>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</si>
  <si>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</si>
  <si>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</si>
  <si>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</si>
  <si>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</si>
  <si>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</si>
  <si>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</si>
  <si>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</si>
  <si>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</si>
  <si>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</si>
  <si>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</si>
  <si>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</si>
  <si>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</si>
  <si>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</si>
  <si>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</si>
  <si>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</si>
  <si>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</si>
  <si>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</si>
  <si>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</si>
  <si>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</si>
  <si>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</si>
  <si>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</si>
  <si>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</si>
  <si>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</si>
  <si>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</si>
  <si>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</si>
  <si>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</si>
  <si>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</si>
  <si>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</si>
  <si>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</si>
  <si>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</si>
  <si>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</si>
  <si>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</si>
  <si>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</si>
  <si>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</si>
  <si>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</si>
  <si>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</si>
  <si>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</si>
  <si>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</si>
  <si>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</si>
  <si>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</si>
  <si>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</si>
  <si>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</si>
  <si>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</si>
  <si>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</si>
  <si>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</si>
  <si>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</si>
  <si>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</si>
  <si>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</si>
  <si>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</si>
  <si>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</si>
  <si>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</si>
  <si>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</si>
  <si>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</si>
  <si>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</si>
  <si>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</si>
  <si>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</si>
  <si>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</si>
  <si>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</si>
  <si>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</si>
  <si>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</si>
  <si>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</si>
  <si>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</si>
  <si>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</si>
  <si>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</si>
  <si>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</si>
  <si>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</si>
  <si>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</si>
  <si>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</si>
  <si>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</si>
  <si>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</si>
  <si>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</si>
  <si>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</si>
  <si>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</si>
  <si>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</si>
  <si>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</si>
  <si>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</si>
  <si>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</si>
  <si>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</si>
  <si>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</si>
  <si>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</si>
  <si>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</si>
  <si>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</si>
  <si>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</si>
  <si>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</si>
  <si>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</si>
  <si>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</si>
  <si>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</si>
  <si>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</si>
  <si>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</si>
  <si>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</si>
  <si>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</si>
  <si>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</si>
  <si>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</si>
  <si>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</si>
  <si>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</si>
  <si>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</si>
  <si>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</si>
  <si>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</si>
  <si>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</si>
  <si>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</si>
  <si>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</si>
  <si>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</si>
  <si>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</si>
  <si>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</si>
  <si>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</si>
  <si>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</si>
  <si>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</si>
  <si>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</si>
  <si>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</si>
  <si>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</si>
  <si>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</si>
  <si>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</si>
  <si>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</si>
  <si>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</si>
  <si>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</si>
  <si>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</si>
  <si>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</si>
  <si>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</si>
  <si>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</si>
  <si>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</si>
  <si>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</si>
  <si>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</si>
  <si>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</si>
  <si>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</si>
  <si>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</si>
  <si>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</si>
  <si>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</si>
  <si>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</si>
  <si>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</si>
  <si>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</si>
  <si>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</si>
  <si>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</si>
  <si>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</si>
  <si>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</si>
  <si>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</si>
  <si>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</si>
  <si>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</si>
  <si>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</si>
  <si>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</si>
  <si>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</si>
  <si>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</si>
  <si>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</si>
  <si>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</si>
  <si>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</si>
  <si>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</si>
  <si>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</si>
  <si>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</si>
  <si>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</si>
  <si>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</si>
  <si>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</si>
  <si>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</si>
  <si>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</si>
  <si>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</si>
  <si>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</si>
  <si>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</si>
  <si>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</si>
  <si>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</si>
  <si>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</si>
  <si>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</si>
  <si>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</si>
  <si>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</si>
  <si>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</si>
  <si>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</si>
  <si>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</si>
  <si>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</si>
  <si>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</si>
  <si>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</si>
  <si>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</si>
  <si>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</si>
  <si>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</si>
  <si>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</si>
  <si>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</si>
  <si>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</si>
  <si>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</si>
  <si>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</si>
  <si>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</si>
  <si>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</si>
  <si>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</si>
  <si>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</si>
  <si>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</si>
  <si>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</si>
  <si>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</si>
  <si>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</si>
  <si>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</si>
  <si>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</si>
  <si>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</si>
  <si>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</si>
  <si>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</si>
  <si>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</si>
  <si>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</si>
  <si>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</si>
  <si>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</si>
  <si>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</si>
  <si>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</si>
  <si>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</si>
  <si>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</si>
  <si>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</si>
  <si>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</si>
  <si>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</si>
  <si>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</si>
  <si>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</si>
  <si>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</si>
  <si>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</si>
  <si>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</si>
  <si>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</si>
  <si>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</si>
  <si>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</si>
  <si>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</si>
  <si>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</si>
  <si>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</si>
  <si>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</si>
  <si>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</si>
  <si>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</si>
  <si>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</si>
  <si>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</si>
  <si>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</si>
  <si>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</si>
  <si>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</si>
  <si>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</si>
  <si>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</si>
  <si>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</si>
  <si>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</si>
  <si>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</si>
  <si>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</si>
  <si>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</si>
  <si>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</si>
  <si>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</si>
  <si>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</si>
  <si>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</si>
  <si>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</si>
  <si>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</si>
  <si>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</si>
  <si>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</si>
  <si>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</si>
  <si>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</si>
  <si>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</si>
  <si>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</si>
  <si>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</si>
  <si>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</si>
  <si>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</si>
  <si>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</si>
  <si>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</si>
  <si>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</si>
  <si>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</si>
  <si>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</si>
  <si>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</si>
  <si>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</si>
  <si>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</si>
  <si>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</si>
  <si>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</si>
  <si>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</si>
  <si>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</si>
  <si>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</si>
  <si>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</si>
  <si>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</si>
  <si>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</si>
  <si>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</si>
  <si>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</si>
  <si>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</si>
  <si>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</si>
  <si>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</si>
  <si>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</si>
  <si>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</si>
  <si>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</si>
  <si>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</si>
  <si>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</si>
  <si>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</si>
  <si>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</si>
  <si>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</si>
  <si>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</si>
  <si>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</si>
  <si>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</si>
  <si>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</si>
  <si>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</si>
  <si>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</si>
  <si>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</si>
  <si>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</si>
  <si>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</si>
  <si>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</si>
  <si>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</si>
  <si>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</si>
  <si>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</si>
  <si>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</si>
  <si>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</si>
  <si>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</si>
  <si>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</si>
  <si>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</si>
  <si>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</si>
  <si>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</si>
  <si>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</si>
  <si>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</si>
  <si>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</si>
  <si>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</si>
  <si>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</si>
  <si>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</si>
  <si>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</si>
  <si>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</si>
  <si>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</si>
  <si>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</si>
  <si>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</si>
  <si>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</si>
  <si>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</si>
  <si>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</si>
  <si>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</si>
  <si>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</si>
  <si>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</si>
  <si>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</si>
  <si>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</si>
  <si>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</si>
  <si>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</si>
  <si>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</si>
  <si>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</si>
  <si>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</si>
  <si>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</si>
  <si>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</si>
  <si>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</si>
  <si>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</si>
  <si>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</si>
  <si>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</si>
  <si>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</si>
  <si>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</si>
  <si>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</si>
  <si>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</si>
  <si>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</si>
  <si>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</si>
  <si>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</si>
  <si>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</si>
  <si>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</si>
  <si>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</si>
  <si>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</si>
  <si>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</si>
  <si>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</si>
  <si>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</si>
  <si>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</si>
  <si>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</si>
  <si>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</si>
  <si>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</si>
  <si>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</si>
  <si>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</si>
  <si>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</si>
  <si>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</si>
  <si>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</si>
  <si>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</si>
  <si>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</si>
  <si>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</si>
  <si>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</si>
  <si>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</si>
  <si>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</si>
  <si>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</si>
  <si>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</si>
  <si>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</si>
  <si>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</si>
  <si>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</si>
  <si>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</si>
  <si>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</si>
  <si>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</si>
  <si>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</si>
  <si>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</si>
  <si>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</si>
  <si>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</si>
  <si>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</si>
  <si>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</si>
  <si>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</si>
  <si>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</si>
  <si>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</si>
  <si>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</si>
  <si>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</si>
  <si>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</si>
  <si>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</si>
  <si>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</si>
  <si>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</si>
  <si>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</si>
  <si>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</si>
  <si>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</si>
  <si>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</si>
  <si>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</si>
  <si>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</si>
  <si>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</si>
  <si>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</si>
  <si>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</si>
  <si>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</si>
  <si>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</si>
  <si>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</si>
  <si>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</si>
  <si>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</si>
  <si>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</si>
  <si>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</si>
  <si>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</si>
  <si>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</si>
  <si>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</si>
  <si>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</si>
  <si>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</si>
  <si>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</si>
  <si>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</si>
  <si>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</si>
  <si>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</si>
  <si>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</si>
  <si>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</si>
  <si>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</si>
  <si>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</si>
  <si>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</si>
  <si>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</si>
  <si>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</si>
  <si>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</si>
  <si>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</si>
  <si>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</si>
  <si>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</si>
  <si>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</si>
  <si>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</si>
  <si>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</si>
  <si>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</si>
  <si>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</si>
  <si>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</si>
  <si>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</si>
  <si>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</si>
  <si>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</si>
  <si>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</si>
  <si>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</si>
  <si>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</si>
  <si>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</si>
  <si>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</si>
  <si>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</si>
  <si>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</si>
  <si>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</si>
  <si>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</si>
  <si>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</si>
  <si>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</si>
  <si>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</si>
  <si>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</si>
  <si>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</si>
  <si>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</si>
  <si>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</si>
  <si>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</si>
  <si>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</si>
  <si>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</si>
  <si>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</si>
  <si>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</si>
  <si>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</si>
  <si>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</si>
  <si>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</si>
  <si>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</si>
  <si>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</si>
  <si>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</si>
  <si>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</si>
  <si>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</si>
  <si>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</si>
  <si>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</si>
  <si>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</si>
  <si>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</si>
  <si>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</si>
  <si>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</si>
  <si>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</si>
  <si>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</si>
  <si>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</si>
  <si>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</si>
  <si>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</si>
  <si>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</si>
  <si>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</si>
  <si>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</si>
  <si>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</si>
  <si>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</si>
  <si>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</si>
  <si>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</si>
  <si>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</si>
  <si>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</si>
  <si>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</si>
  <si>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</si>
  <si>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</si>
  <si>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</si>
  <si>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</si>
  <si>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</si>
  <si>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</si>
  <si>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</si>
  <si>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</si>
  <si>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</si>
  <si>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</si>
  <si>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</si>
  <si>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</si>
  <si>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</si>
  <si>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</si>
  <si>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</si>
  <si>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</si>
  <si>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</si>
  <si>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</si>
  <si>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</si>
  <si>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</si>
  <si>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</si>
  <si>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</si>
  <si>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</si>
  <si>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</si>
  <si>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</si>
  <si>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</si>
  <si>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</si>
  <si>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</si>
  <si>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</si>
  <si>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</si>
  <si>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</si>
  <si>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</si>
  <si>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</si>
  <si>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</si>
  <si>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</si>
  <si>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</si>
  <si>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</si>
  <si>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</si>
  <si>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</si>
  <si>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</si>
  <si>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</si>
  <si>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</si>
  <si>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</si>
  <si>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</si>
  <si>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</si>
  <si>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</si>
  <si>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</si>
  <si>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</si>
  <si>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</si>
  <si>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</si>
  <si>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</si>
  <si>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</si>
  <si>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</si>
  <si>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</si>
  <si>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</si>
  <si>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</si>
  <si>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</si>
  <si>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</si>
  <si>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</si>
  <si>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</si>
  <si>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</si>
  <si>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</si>
  <si>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</si>
  <si>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</si>
  <si>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</si>
  <si>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</si>
  <si>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</si>
  <si>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</si>
  <si>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</si>
  <si>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</si>
  <si>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</si>
  <si>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</si>
  <si>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</si>
  <si>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</si>
  <si>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</si>
  <si>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</si>
  <si>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</si>
  <si>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</si>
  <si>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</si>
  <si>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</si>
  <si>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</si>
  <si>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</si>
  <si>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</si>
  <si>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</si>
  <si>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</si>
  <si>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</si>
  <si>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</si>
  <si>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</si>
  <si>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</si>
  <si>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</si>
  <si>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</si>
  <si>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</si>
  <si>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</si>
  <si>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</si>
  <si>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</si>
  <si>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</si>
  <si>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</si>
  <si>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</si>
  <si>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</si>
  <si>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</si>
  <si>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</si>
  <si>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</si>
  <si>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</si>
  <si>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</si>
  <si>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</si>
  <si>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</si>
  <si>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</si>
  <si>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</si>
  <si>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</si>
  <si>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</si>
  <si>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</si>
  <si>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</si>
  <si>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</si>
  <si>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</si>
  <si>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</si>
  <si>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</si>
  <si>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</si>
  <si>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</si>
  <si>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</si>
  <si>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</si>
  <si>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</si>
  <si>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</si>
  <si>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</si>
  <si>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</si>
  <si>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</si>
  <si>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</si>
  <si>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</si>
  <si>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</si>
  <si>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</si>
  <si>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</si>
  <si>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</si>
  <si>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</si>
  <si>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</si>
  <si>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</si>
  <si>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</si>
  <si>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</si>
  <si>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</si>
  <si>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</si>
  <si>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</si>
  <si>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</si>
  <si>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</si>
  <si>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</si>
  <si>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</si>
  <si>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</si>
  <si>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</si>
  <si>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</si>
  <si>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</si>
  <si>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</si>
  <si>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</si>
  <si>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</si>
  <si>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</si>
  <si>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</si>
  <si>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</si>
  <si>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</si>
  <si>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</si>
  <si>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</si>
  <si>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</si>
  <si>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</si>
  <si>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</si>
  <si>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</si>
  <si>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</si>
  <si>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</si>
  <si>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</si>
  <si>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</si>
  <si>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</si>
  <si>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</si>
  <si>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</si>
  <si>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</si>
  <si>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</si>
  <si>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</si>
  <si>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</si>
  <si>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</si>
  <si>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</si>
  <si>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</si>
  <si>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</si>
  <si>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</si>
  <si>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</si>
  <si>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</si>
  <si>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</si>
  <si>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</si>
  <si>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</si>
  <si>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</si>
  <si>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</si>
  <si>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</si>
  <si>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</si>
  <si>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</si>
  <si>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</si>
  <si>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</si>
  <si>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</si>
  <si>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</si>
  <si>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</si>
  <si>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</si>
  <si>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</si>
  <si>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</si>
  <si>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</si>
  <si>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</si>
  <si>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</si>
  <si>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</si>
  <si>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</si>
  <si>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</si>
  <si>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</si>
  <si>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</si>
  <si>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</si>
  <si>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</si>
  <si>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</si>
  <si>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</si>
  <si>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</si>
  <si>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</si>
  <si>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</si>
  <si>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</si>
  <si>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</si>
  <si>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</si>
  <si>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</si>
  <si>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</si>
  <si>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</si>
  <si>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</si>
  <si>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</si>
  <si>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</si>
  <si>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</si>
  <si>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</si>
  <si>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</si>
  <si>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</si>
  <si>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</si>
  <si>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</si>
  <si>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</si>
  <si>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</si>
  <si>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</si>
  <si>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</si>
  <si>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</si>
  <si>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</si>
  <si>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</si>
  <si>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</si>
  <si>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</si>
  <si>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</si>
  <si>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</si>
  <si>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</si>
  <si>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</si>
  <si>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</si>
  <si>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</si>
  <si>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</si>
  <si>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</si>
  <si>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</si>
  <si>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</si>
  <si>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</si>
  <si>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</si>
  <si>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</si>
  <si>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</si>
  <si>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</si>
  <si>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</si>
  <si>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</si>
  <si>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</si>
  <si>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</si>
  <si>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</si>
  <si>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</si>
  <si>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</si>
  <si>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</si>
  <si>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</si>
  <si>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</si>
  <si>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</si>
  <si>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</si>
  <si>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</si>
  <si>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</si>
  <si>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</si>
  <si>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</si>
  <si>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</si>
  <si>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</si>
  <si>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</si>
  <si>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</si>
  <si>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</si>
  <si>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</si>
  <si>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</si>
  <si>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</si>
  <si>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</si>
  <si>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</si>
  <si>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</si>
  <si>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</si>
  <si>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</si>
  <si>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</si>
  <si>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</si>
  <si>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</si>
  <si>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</si>
  <si>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</si>
  <si>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</si>
  <si>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</si>
  <si>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</si>
  <si>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</si>
  <si>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</si>
  <si>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</si>
  <si>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</si>
  <si>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</si>
  <si>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</si>
  <si>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</si>
  <si>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</si>
  <si>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</si>
  <si>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</si>
  <si>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</si>
  <si>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</si>
  <si>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</si>
  <si>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</si>
  <si>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</si>
  <si>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</si>
  <si>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</si>
  <si>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</si>
  <si>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</si>
  <si>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</si>
  <si>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</si>
  <si>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</si>
  <si>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</si>
  <si>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</si>
  <si>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</si>
  <si>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</si>
  <si>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</si>
  <si>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</si>
  <si>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</si>
  <si>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</si>
  <si>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</si>
  <si>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</si>
  <si>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</si>
  <si>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</si>
  <si>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</si>
  <si>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</si>
  <si>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</si>
  <si>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</si>
  <si>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</si>
  <si>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</si>
  <si>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</si>
  <si>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</si>
  <si>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</si>
  <si>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</si>
  <si>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</si>
  <si>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</si>
  <si>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</si>
  <si>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</si>
  <si>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</si>
  <si>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</si>
  <si>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</si>
  <si>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</si>
  <si>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</si>
  <si>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</si>
  <si>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</si>
  <si>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</si>
  <si>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</si>
  <si>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</si>
  <si>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</si>
  <si>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</si>
  <si>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</si>
  <si>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</si>
  <si>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</si>
  <si>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</si>
  <si>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</si>
  <si>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</si>
  <si>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</si>
  <si>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</si>
  <si>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</si>
  <si>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</si>
  <si>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</si>
  <si>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</si>
  <si>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</si>
  <si>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</si>
  <si>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</si>
  <si>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</si>
  <si>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</si>
  <si>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</si>
  <si>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</si>
  <si>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</si>
  <si>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</si>
  <si>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</si>
  <si>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</si>
  <si>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</si>
  <si>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</si>
  <si>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</si>
  <si>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</si>
  <si>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</si>
  <si>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</si>
  <si>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</si>
  <si>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</si>
  <si>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</si>
  <si>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</si>
  <si>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</si>
  <si>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</si>
  <si>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</si>
  <si>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</si>
  <si>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</si>
  <si>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</si>
  <si>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</si>
  <si>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</si>
  <si>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</si>
  <si>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</si>
  <si>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</si>
  <si>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</si>
  <si>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</si>
  <si>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</si>
  <si>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</si>
  <si>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</si>
  <si>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</si>
  <si>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</si>
  <si>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</si>
  <si>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</si>
  <si>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</si>
  <si>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</si>
  <si>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</si>
  <si>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</si>
  <si>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</si>
  <si>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</si>
  <si>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</si>
  <si>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</si>
  <si>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</si>
  <si>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</si>
  <si>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</si>
  <si>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</si>
  <si>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</si>
  <si>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</si>
  <si>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</si>
  <si>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</si>
  <si>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</si>
  <si>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</si>
  <si>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</si>
  <si>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</si>
  <si>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</si>
  <si>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</si>
  <si>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</si>
  <si>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</si>
  <si>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</si>
  <si>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</si>
  <si>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</si>
  <si>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</si>
  <si>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</si>
  <si>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</si>
  <si>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</si>
  <si>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</si>
  <si>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</si>
  <si>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</si>
  <si>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</si>
  <si>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</si>
  <si>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</si>
  <si>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</si>
  <si>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</si>
  <si>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</si>
  <si>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</si>
  <si>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</si>
  <si>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</si>
  <si>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</si>
  <si>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</si>
  <si>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</si>
  <si>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</si>
  <si>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</si>
  <si>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</si>
  <si>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</si>
  <si>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</si>
  <si>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</si>
  <si>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</si>
  <si>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</si>
  <si>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</si>
  <si>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</si>
  <si>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</si>
  <si>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</si>
  <si>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</si>
  <si>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</si>
  <si>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</si>
  <si>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</si>
  <si>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</si>
  <si>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</si>
  <si>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</si>
  <si>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</si>
  <si>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</si>
  <si>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</si>
  <si>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</si>
  <si>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</si>
  <si>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</si>
  <si>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</si>
  <si>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</si>
  <si>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</si>
  <si>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</si>
  <si>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</si>
  <si>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</si>
  <si>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</si>
  <si>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</si>
  <si>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</si>
  <si>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</si>
  <si>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</si>
  <si>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</si>
  <si>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</si>
  <si>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</si>
  <si>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</si>
  <si>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</si>
  <si>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</si>
  <si>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</si>
  <si>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</si>
  <si>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</si>
  <si>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</si>
  <si>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</si>
  <si>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</si>
  <si>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</si>
  <si>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</si>
  <si>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</si>
  <si>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</si>
  <si>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</si>
  <si>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</si>
  <si>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</si>
  <si>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</si>
  <si>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</si>
  <si>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</si>
  <si>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</si>
  <si>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</si>
  <si>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</si>
  <si>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</si>
  <si>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</si>
  <si>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</si>
  <si>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</si>
  <si>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</si>
  <si>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</si>
  <si>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</si>
  <si>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</si>
  <si>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</si>
  <si>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</si>
  <si>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</si>
  <si>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</si>
  <si>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</si>
  <si>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</si>
  <si>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</si>
  <si>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</si>
  <si>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</si>
  <si>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</si>
  <si>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</si>
  <si>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</si>
  <si>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</si>
  <si>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</si>
  <si>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</si>
  <si>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</si>
  <si>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</si>
  <si>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</si>
  <si>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</si>
  <si>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</si>
  <si>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</si>
  <si>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</si>
  <si>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</si>
  <si>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</si>
  <si>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</si>
  <si>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</si>
  <si>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</si>
  <si>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</si>
  <si>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</si>
  <si>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</si>
  <si>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</si>
  <si>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</si>
  <si>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</si>
  <si>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</si>
  <si>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</si>
  <si>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</si>
  <si>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</si>
  <si>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</si>
  <si>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</si>
  <si>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</si>
  <si>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</si>
  <si>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</si>
  <si>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</si>
  <si>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</si>
  <si>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</si>
  <si>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</si>
  <si>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</si>
  <si>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</si>
  <si>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</si>
  <si>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</si>
  <si>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</si>
  <si>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</si>
  <si>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</si>
  <si>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</si>
  <si>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</si>
  <si>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</si>
  <si>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</si>
  <si>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</si>
  <si>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</si>
  <si>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</si>
  <si>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</si>
  <si>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</si>
  <si>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</si>
  <si>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</si>
  <si>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</si>
  <si>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</si>
  <si>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</si>
  <si>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</si>
  <si>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</si>
  <si>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</si>
  <si>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</si>
  <si>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</si>
  <si>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</si>
  <si>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</si>
  <si>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</si>
  <si>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</si>
  <si>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</si>
  <si>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</si>
  <si>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</si>
  <si>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</si>
  <si>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</si>
  <si>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</si>
  <si>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</si>
  <si>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</si>
  <si>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</si>
  <si>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</si>
  <si>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</si>
  <si>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</si>
  <si>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</si>
  <si>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</si>
  <si>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</si>
  <si>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</si>
  <si>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</si>
  <si>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</si>
  <si>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</si>
  <si>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</si>
  <si>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</si>
  <si>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</si>
  <si>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</si>
  <si>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</si>
  <si>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</si>
  <si>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</si>
  <si>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</si>
  <si>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</si>
  <si>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</si>
  <si>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</si>
  <si>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</si>
  <si>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</si>
  <si>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</si>
  <si>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</si>
  <si>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</si>
  <si>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</si>
  <si>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</si>
  <si>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</si>
  <si>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</si>
  <si>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</si>
  <si>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</si>
  <si>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</si>
  <si>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</si>
  <si>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</si>
  <si>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</si>
  <si>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</si>
  <si>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</si>
  <si>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</si>
  <si>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</si>
  <si>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</si>
  <si>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</si>
  <si>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</si>
  <si>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</si>
  <si>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</si>
  <si>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</si>
  <si>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</si>
  <si>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</si>
  <si>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</si>
  <si>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</si>
  <si>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</si>
  <si>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</si>
  <si>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</si>
  <si>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</si>
  <si>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</si>
  <si>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</si>
  <si>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</si>
  <si>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</si>
  <si>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</si>
  <si>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</si>
  <si>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</si>
  <si>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</si>
  <si>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</si>
  <si>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</si>
  <si>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</si>
  <si>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</si>
  <si>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</si>
  <si>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</si>
  <si>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</si>
  <si>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</si>
  <si>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</si>
  <si>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</si>
  <si>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</si>
  <si>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</si>
  <si>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</si>
  <si>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</si>
  <si>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</si>
  <si>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</si>
  <si>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</si>
  <si>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</si>
  <si>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</si>
  <si>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</si>
  <si>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</si>
  <si>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</si>
  <si>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</si>
  <si>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</si>
  <si>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</si>
  <si>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</si>
  <si>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</si>
  <si>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</si>
  <si>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</si>
  <si>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</si>
  <si>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</si>
  <si>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</si>
  <si>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</si>
  <si>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</si>
  <si>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</si>
  <si>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</si>
  <si>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</si>
  <si>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</si>
  <si>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</si>
  <si>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</si>
  <si>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</si>
  <si>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</si>
  <si>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</si>
  <si>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</si>
  <si>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</si>
  <si>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</si>
  <si>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</si>
  <si>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</si>
  <si>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</si>
  <si>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</si>
  <si>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</si>
  <si>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</si>
  <si>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</si>
  <si>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</si>
  <si>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</si>
  <si>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</si>
  <si>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</si>
  <si>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</si>
  <si>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</si>
  <si>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</si>
  <si>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</si>
  <si>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</si>
  <si>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</si>
  <si>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</si>
  <si>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</si>
  <si>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</si>
  <si>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</si>
  <si>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</si>
  <si>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</si>
  <si>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</si>
  <si>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</si>
  <si>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</si>
  <si>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</si>
  <si>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</si>
  <si>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</si>
  <si>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</si>
  <si>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</si>
  <si>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</si>
  <si>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</si>
  <si>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</si>
  <si>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</si>
  <si>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</si>
  <si>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</si>
  <si>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</si>
  <si>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</si>
  <si>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</si>
  <si>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</si>
  <si>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</si>
  <si>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</si>
  <si>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</si>
  <si>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</si>
  <si>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</si>
  <si>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</si>
  <si>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</si>
  <si>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</si>
  <si>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</si>
  <si>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</si>
  <si>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</si>
  <si>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</si>
  <si>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</si>
  <si>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</si>
  <si>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</si>
  <si>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</si>
  <si>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</si>
  <si>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</si>
  <si>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</si>
  <si>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</si>
  <si>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</si>
  <si>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</si>
  <si>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</si>
  <si>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</si>
  <si>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</si>
  <si>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</si>
  <si>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</si>
  <si>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</si>
  <si>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</si>
  <si>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</si>
  <si>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</si>
  <si>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</si>
  <si>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</si>
  <si>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</si>
  <si>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</si>
  <si>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</si>
  <si>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</si>
  <si>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</si>
  <si>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</si>
  <si>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</si>
  <si>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</si>
  <si>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</si>
  <si>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</si>
  <si>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</si>
  <si>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</si>
  <si>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</si>
  <si>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</si>
  <si>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</si>
  <si>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</si>
  <si>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</si>
  <si>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</si>
  <si>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</si>
  <si>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</si>
  <si>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</si>
  <si>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</si>
  <si>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</si>
  <si>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</si>
  <si>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</si>
  <si>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</si>
  <si>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</si>
  <si>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</si>
  <si>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</si>
  <si>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</si>
  <si>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</si>
  <si>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</si>
  <si>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</si>
  <si>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</si>
  <si>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</si>
  <si>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</si>
  <si>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</si>
  <si>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</si>
  <si>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</si>
  <si>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</si>
  <si>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</si>
  <si>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</si>
  <si>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</si>
  <si>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</si>
  <si>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</si>
  <si>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</si>
  <si>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</si>
  <si>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</si>
  <si>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</si>
  <si>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</si>
  <si>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</si>
  <si>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</si>
  <si>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</si>
  <si>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</si>
  <si>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</si>
  <si>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</si>
  <si>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</si>
  <si>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</si>
  <si>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</si>
  <si>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</si>
  <si>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</si>
  <si>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</si>
  <si>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</si>
  <si>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</si>
  <si>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</si>
  <si>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</si>
  <si>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</si>
  <si>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</si>
  <si>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</si>
  <si>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</si>
  <si>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</si>
  <si>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</si>
  <si>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</si>
  <si>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</si>
  <si>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</si>
  <si>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</si>
  <si>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</si>
  <si>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</si>
  <si>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</si>
  <si>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</si>
  <si>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</si>
  <si>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</si>
  <si>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</si>
  <si>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</si>
  <si>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</si>
  <si>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</si>
  <si>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</si>
  <si>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</si>
  <si>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</si>
  <si>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</si>
  <si>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</si>
  <si>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</si>
  <si>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</si>
  <si>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</si>
  <si>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</si>
  <si>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</si>
  <si>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</si>
  <si>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</si>
  <si>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</si>
  <si>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</si>
  <si>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</si>
  <si>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</si>
  <si>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</si>
  <si>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</si>
  <si>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</si>
  <si>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</si>
  <si>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</si>
  <si>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</si>
  <si>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</si>
  <si>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</si>
  <si>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</si>
  <si>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</si>
  <si>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</si>
  <si>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</si>
  <si>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</si>
  <si>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</si>
  <si>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</si>
  <si>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</si>
  <si>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</si>
  <si>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</si>
  <si>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</si>
  <si>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</si>
  <si>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</si>
  <si>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</si>
  <si>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</si>
  <si>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</si>
  <si>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</si>
  <si>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</si>
  <si>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</si>
  <si>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</si>
  <si>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</si>
  <si>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</si>
  <si>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</si>
  <si>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</si>
  <si>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</si>
  <si>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</si>
  <si>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</si>
  <si>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</si>
  <si>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</si>
  <si>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</si>
  <si>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</si>
  <si>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</si>
  <si>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</si>
  <si>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</si>
  <si>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</si>
  <si>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</si>
  <si>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</si>
  <si>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</si>
  <si>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</si>
  <si>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</si>
  <si>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</si>
  <si>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</si>
  <si>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</si>
  <si>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</si>
  <si>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</si>
  <si>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</si>
  <si>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</si>
  <si>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</si>
  <si>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</si>
  <si>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</si>
  <si>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</si>
  <si>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</si>
  <si>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</si>
  <si>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</si>
  <si>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</si>
  <si>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</si>
  <si>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</si>
  <si>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</si>
  <si>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</si>
  <si>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</si>
  <si>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</si>
  <si>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</si>
  <si>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</si>
  <si>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</si>
  <si>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</si>
  <si>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</si>
  <si>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</si>
  <si>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</si>
  <si>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</si>
  <si>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</si>
  <si>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</si>
  <si>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</si>
  <si>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</si>
  <si>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</si>
  <si>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</si>
  <si>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</si>
  <si>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</si>
  <si>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</si>
  <si>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</si>
  <si>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</si>
  <si>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</si>
  <si>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</si>
  <si>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</si>
  <si>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</si>
  <si>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</si>
  <si>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</si>
  <si>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</si>
  <si>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</si>
  <si>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</si>
  <si>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</si>
  <si>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</si>
  <si>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</si>
  <si>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</si>
  <si>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</si>
  <si>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</si>
  <si>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</si>
  <si>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</si>
  <si>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</si>
  <si>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</si>
  <si>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</si>
  <si>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</si>
  <si>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</si>
  <si>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</si>
  <si>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</si>
  <si>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</si>
  <si>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</si>
  <si>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</si>
  <si>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</si>
  <si>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</si>
  <si>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</si>
  <si>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</si>
  <si>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</si>
  <si>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</si>
  <si>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</si>
  <si>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</si>
  <si>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</si>
  <si>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</si>
  <si>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</si>
  <si>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</si>
  <si>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</si>
  <si>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</si>
  <si>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</si>
  <si>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</si>
  <si>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</si>
  <si>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</si>
  <si>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</si>
  <si>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</si>
  <si>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</si>
  <si>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</si>
  <si>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</si>
  <si>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</si>
  <si>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</si>
  <si>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</si>
  <si>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</si>
  <si>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</si>
  <si>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</si>
  <si>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</si>
  <si>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</si>
  <si>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</si>
  <si>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</si>
  <si>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</si>
  <si>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</si>
  <si>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</si>
  <si>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</si>
  <si>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</si>
  <si>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</si>
  <si>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</si>
  <si>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</si>
  <si>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</si>
  <si>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</si>
  <si>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</si>
  <si>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</si>
  <si>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</si>
  <si>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</si>
  <si>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</si>
  <si>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</si>
  <si>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</si>
  <si>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</si>
  <si>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</si>
  <si>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</si>
  <si>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</si>
  <si>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</si>
  <si>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</si>
  <si>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</si>
  <si>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</si>
  <si>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</si>
  <si>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</si>
  <si>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</si>
  <si>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</si>
  <si>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</si>
  <si>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</si>
  <si>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</si>
  <si>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</si>
  <si>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</si>
  <si>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</si>
  <si>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</si>
  <si>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</si>
  <si>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</si>
  <si>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</si>
  <si>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</si>
  <si>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</si>
  <si>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</si>
  <si>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</si>
  <si>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</si>
  <si>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</si>
  <si>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</si>
  <si>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</si>
  <si>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</si>
  <si>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</si>
  <si>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</si>
  <si>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</si>
  <si>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</si>
  <si>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</si>
  <si>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</si>
  <si>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</si>
  <si>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</si>
  <si>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</si>
  <si>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</si>
  <si>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</si>
  <si>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</si>
  <si>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</si>
  <si>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</si>
  <si>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</si>
  <si>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</si>
  <si>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</si>
  <si>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</si>
  <si>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</si>
  <si>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</si>
  <si>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</si>
  <si>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</si>
  <si>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</si>
  <si>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</si>
  <si>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</si>
  <si>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</si>
  <si>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</si>
  <si>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</si>
  <si>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</si>
  <si>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</si>
  <si>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</si>
  <si>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</si>
  <si>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</si>
  <si>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</si>
  <si>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</si>
  <si>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</si>
  <si>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</si>
  <si>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</si>
  <si>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</si>
  <si>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</si>
  <si>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</si>
  <si>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</si>
  <si>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</si>
  <si>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</si>
  <si>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</si>
  <si>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</si>
  <si>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</si>
  <si>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</si>
  <si>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</si>
  <si>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</si>
  <si>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</si>
  <si>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</si>
  <si>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</si>
  <si>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</si>
  <si>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</si>
  <si>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</si>
  <si>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</si>
  <si>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</si>
  <si>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</si>
  <si>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</si>
  <si>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</si>
  <si>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</si>
  <si>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</si>
  <si>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</si>
  <si>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</si>
  <si>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</si>
  <si>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</si>
  <si>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</si>
  <si>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</si>
  <si>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</si>
  <si>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</si>
  <si>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</si>
  <si>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</si>
  <si>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</si>
  <si>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</si>
  <si>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</si>
  <si>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</si>
  <si>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</si>
  <si>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</si>
  <si>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</si>
  <si>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</si>
  <si>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</si>
  <si>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</si>
  <si>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</si>
  <si>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</si>
  <si>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</si>
  <si>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</si>
  <si>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</si>
  <si>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</si>
  <si>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</si>
  <si>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</si>
  <si>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</si>
  <si>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</si>
  <si>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</si>
  <si>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</si>
  <si>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</si>
  <si>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</si>
  <si>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</si>
  <si>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</si>
  <si>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</si>
  <si>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</si>
  <si>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</si>
  <si>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</si>
  <si>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</si>
  <si>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</si>
  <si>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</si>
  <si>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</si>
  <si>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</si>
  <si>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</si>
  <si>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</si>
  <si>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</si>
  <si>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</si>
  <si>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</si>
  <si>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</si>
  <si>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</si>
  <si>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</si>
  <si>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</si>
  <si>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</si>
  <si>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</si>
  <si>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</si>
  <si>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</si>
  <si>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</si>
  <si>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</si>
  <si>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</si>
  <si>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</si>
  <si>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</si>
  <si>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</si>
  <si>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</si>
  <si>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</si>
  <si>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</si>
  <si>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</si>
  <si>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</si>
  <si>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</si>
  <si>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</si>
  <si>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</si>
  <si>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</si>
  <si>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</si>
  <si>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</si>
  <si>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</si>
  <si>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</si>
  <si>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</si>
  <si>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</si>
  <si>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</si>
  <si>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</si>
  <si>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</si>
  <si>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</si>
  <si>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</si>
  <si>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</si>
  <si>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</si>
  <si>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</si>
  <si>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</si>
  <si>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</si>
  <si>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</si>
  <si>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</si>
  <si>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</si>
  <si>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</si>
  <si>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</si>
  <si>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</si>
  <si>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</si>
  <si>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</si>
  <si>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</si>
  <si>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</si>
  <si>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</si>
  <si>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</si>
  <si>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</si>
  <si>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</si>
  <si>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</si>
  <si>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</si>
  <si>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</si>
  <si>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</si>
  <si>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</si>
  <si>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</si>
  <si>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</si>
  <si>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</si>
  <si>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</si>
  <si>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</si>
  <si>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</si>
  <si>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</si>
  <si>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</si>
  <si>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</si>
  <si>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</si>
  <si>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</si>
  <si>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</si>
  <si>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</si>
  <si>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</si>
  <si>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</si>
  <si>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</si>
  <si>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</si>
  <si>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</si>
  <si>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</si>
  <si>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</si>
  <si>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</si>
  <si>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</si>
  <si>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</si>
  <si>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</si>
  <si>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</si>
  <si>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</si>
  <si>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</si>
  <si>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</si>
  <si>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</si>
  <si>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</si>
  <si>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</si>
  <si>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</si>
  <si>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</si>
  <si>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</si>
  <si>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</si>
  <si>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</si>
  <si>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</si>
  <si>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</si>
  <si>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</si>
  <si>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</si>
  <si>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</si>
  <si>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</si>
  <si>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</si>
  <si>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</si>
  <si>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</si>
  <si>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</si>
  <si>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</si>
  <si>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</si>
  <si>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</si>
  <si>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</si>
  <si>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</si>
  <si>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</si>
  <si>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</si>
  <si>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</si>
  <si>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</si>
  <si>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</si>
  <si>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</si>
  <si>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</si>
  <si>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</si>
  <si>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</si>
  <si>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</si>
  <si>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</si>
  <si>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</si>
  <si>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</si>
  <si>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</si>
  <si>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</si>
  <si>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</si>
  <si>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</si>
  <si>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</si>
  <si>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</si>
  <si>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</si>
  <si>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</si>
  <si>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</si>
  <si>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</si>
  <si>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</si>
  <si>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</si>
  <si>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</si>
  <si>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</si>
  <si>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</si>
  <si>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</si>
  <si>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</si>
  <si>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</si>
  <si>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</si>
  <si>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</si>
  <si>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</si>
  <si>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</si>
  <si>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</si>
  <si>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</si>
  <si>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</si>
  <si>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</si>
  <si>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</si>
  <si>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</si>
  <si>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</si>
  <si>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</si>
  <si>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</si>
  <si>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</si>
  <si>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</si>
  <si>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</si>
  <si>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</si>
  <si>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</si>
  <si>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</si>
  <si>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</si>
  <si>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</si>
  <si>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</si>
  <si>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</si>
  <si>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</si>
  <si>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</si>
  <si>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</si>
  <si>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</si>
  <si>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</si>
  <si>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</si>
  <si>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</si>
  <si>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</si>
  <si>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</si>
  <si>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</si>
  <si>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</si>
  <si>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</si>
  <si>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</si>
  <si>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</si>
  <si>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</si>
  <si>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</si>
  <si>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</si>
  <si>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</si>
  <si>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</si>
  <si>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</si>
  <si>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</si>
  <si>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</si>
  <si>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</si>
  <si>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</si>
  <si>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</si>
  <si>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</si>
  <si>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</si>
  <si>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</si>
  <si>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</si>
  <si>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</si>
  <si>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</si>
  <si>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</si>
  <si>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</si>
  <si>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</si>
  <si>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</si>
  <si>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</si>
  <si>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</si>
  <si>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</si>
  <si>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</si>
  <si>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</si>
  <si>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</si>
  <si>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</si>
  <si>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</si>
  <si>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</si>
  <si>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</si>
  <si>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</si>
  <si>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</si>
  <si>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</si>
  <si>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</si>
  <si>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</si>
  <si>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</si>
  <si>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</si>
  <si>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</si>
  <si>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</si>
  <si>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</si>
  <si>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</si>
  <si>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</si>
  <si>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</si>
  <si>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</si>
  <si>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</si>
  <si>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</si>
  <si>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</si>
  <si>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</si>
  <si>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</si>
  <si>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</si>
  <si>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</si>
  <si>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</si>
  <si>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</si>
  <si>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</si>
  <si>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</si>
  <si>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</si>
  <si>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</si>
  <si>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</si>
  <si>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</si>
  <si>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</si>
  <si>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</si>
  <si>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</si>
  <si>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</si>
  <si>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</si>
  <si>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</si>
  <si>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</si>
  <si>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</si>
  <si>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</si>
  <si>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</si>
  <si>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</si>
  <si>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</si>
  <si>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</si>
  <si>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</si>
  <si>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</si>
  <si>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</si>
  <si>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</si>
  <si>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</si>
  <si>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</si>
  <si>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</si>
  <si>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</si>
  <si>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</si>
  <si>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</si>
  <si>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</si>
  <si>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</si>
  <si>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</si>
  <si>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</si>
  <si>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</si>
  <si>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</si>
  <si>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</si>
  <si>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</si>
  <si>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</si>
  <si>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</si>
  <si>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</si>
  <si>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</si>
  <si>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</si>
  <si>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</si>
  <si>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</si>
  <si>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</si>
  <si>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</si>
  <si>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</si>
  <si>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</si>
  <si>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</si>
  <si>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</si>
  <si>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</si>
  <si>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</si>
  <si>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</si>
  <si>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</si>
  <si>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</si>
  <si>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</si>
  <si>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</si>
  <si>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</si>
  <si>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</si>
  <si>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</si>
  <si>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</si>
  <si>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</si>
  <si>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</si>
  <si>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</si>
  <si>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</si>
  <si>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</si>
  <si>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</si>
  <si>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</si>
  <si>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</si>
  <si>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</si>
  <si>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</si>
  <si>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</si>
  <si>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</si>
  <si>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</si>
  <si>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</si>
  <si>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</si>
  <si>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</si>
  <si>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</si>
  <si>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</si>
  <si>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</si>
  <si>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</si>
  <si>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</si>
  <si>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</si>
  <si>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</si>
  <si>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</si>
  <si>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</si>
  <si>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</si>
  <si>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</si>
  <si>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</si>
  <si>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</si>
  <si>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</si>
  <si>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</si>
  <si>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</si>
  <si>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</si>
  <si>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</si>
  <si>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</si>
  <si>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</si>
  <si>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</si>
  <si>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</si>
  <si>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</si>
  <si>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</si>
  <si>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</si>
  <si>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</si>
  <si>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</si>
  <si>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</si>
  <si>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</si>
  <si>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</si>
  <si>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</si>
  <si>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</si>
  <si>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</si>
  <si>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</si>
  <si>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</si>
  <si>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</si>
  <si>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</si>
  <si>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</si>
  <si>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</si>
  <si>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</si>
  <si>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</si>
  <si>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</si>
  <si>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</si>
  <si>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</si>
  <si>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</si>
  <si>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</si>
  <si>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</si>
  <si>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</si>
  <si>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</si>
  <si>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</si>
  <si>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</si>
  <si>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</si>
  <si>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</si>
  <si>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</si>
  <si>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</si>
  <si>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</si>
  <si>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</si>
  <si>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</si>
  <si>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</si>
  <si>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</si>
  <si>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</si>
  <si>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</si>
  <si>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</si>
  <si>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</si>
  <si>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</si>
  <si>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</si>
  <si>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</si>
  <si>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</si>
  <si>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</si>
  <si>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</si>
  <si>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</si>
  <si>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</si>
  <si>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</si>
  <si>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</si>
  <si>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</si>
  <si>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</si>
  <si>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</si>
  <si>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</si>
  <si>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</si>
  <si>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</si>
  <si>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</si>
  <si>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</si>
  <si>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</si>
  <si>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</si>
  <si>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</si>
  <si>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</si>
  <si>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</si>
  <si>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</si>
  <si>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</si>
  <si>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</si>
  <si>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</si>
  <si>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</si>
  <si>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</si>
  <si>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</si>
  <si>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</si>
  <si>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</si>
  <si>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</si>
  <si>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</si>
  <si>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</si>
  <si>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</si>
  <si>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</si>
  <si>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</si>
  <si>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</si>
  <si>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</si>
  <si>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</si>
  <si>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</si>
  <si>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</si>
  <si>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</si>
  <si>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</si>
  <si>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</si>
  <si>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</si>
  <si>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</si>
  <si>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</si>
  <si>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</si>
  <si>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</si>
  <si>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</si>
  <si>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</si>
  <si>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</si>
  <si>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</si>
  <si>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</si>
  <si>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</si>
  <si>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</si>
  <si>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</si>
  <si>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</si>
  <si>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</si>
  <si>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</si>
  <si>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</si>
  <si>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</si>
  <si>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</si>
  <si>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</si>
  <si>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</si>
  <si>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</si>
  <si>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</si>
  <si>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</si>
  <si>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</si>
  <si>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</si>
  <si>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</si>
  <si>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</si>
  <si>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</si>
  <si>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</si>
  <si>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</si>
  <si>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</si>
  <si>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</si>
  <si>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</si>
  <si>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</si>
  <si>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</si>
  <si>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</si>
  <si>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</si>
  <si>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</si>
  <si>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</si>
  <si>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</si>
  <si>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</si>
  <si>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</si>
  <si>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</si>
  <si>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</si>
  <si>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</si>
  <si>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</si>
  <si>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</si>
  <si>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</si>
  <si>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</si>
  <si>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</si>
  <si>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</si>
  <si>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</si>
  <si>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</si>
  <si>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</si>
  <si>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</si>
  <si>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</si>
  <si>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</si>
  <si>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</si>
  <si>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</si>
  <si>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</si>
  <si>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</si>
  <si>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</si>
  <si>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</si>
  <si>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</si>
  <si>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</si>
  <si>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</si>
  <si>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</si>
  <si>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</si>
  <si>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</si>
  <si>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</si>
  <si>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</si>
  <si>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</si>
  <si>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</si>
  <si>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</si>
  <si>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</si>
  <si>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</si>
  <si>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</si>
  <si>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</si>
  <si>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</si>
  <si>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</si>
  <si>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</si>
  <si>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</si>
  <si>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</si>
  <si>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</si>
  <si>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</si>
  <si>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</si>
  <si>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</si>
  <si>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</si>
  <si>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</si>
  <si>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</si>
  <si>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</si>
  <si>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</si>
  <si>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</si>
  <si>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</si>
  <si>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</si>
  <si>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</si>
  <si>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</si>
  <si>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</si>
  <si>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</si>
  <si>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</si>
  <si>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</si>
  <si>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</si>
  <si>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</si>
  <si>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</si>
  <si>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</si>
  <si>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</si>
  <si>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</si>
  <si>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</si>
  <si>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</si>
  <si>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</si>
  <si>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</si>
  <si>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</si>
  <si>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</si>
  <si>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</si>
  <si>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</si>
  <si>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</si>
  <si>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</si>
  <si>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</si>
  <si>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</si>
  <si>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</si>
  <si>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</si>
  <si>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</si>
  <si>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</si>
  <si>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</si>
  <si>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</si>
  <si>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</si>
  <si>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</si>
  <si>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</si>
  <si>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</si>
  <si>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</si>
  <si>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</si>
  <si>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</si>
  <si>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</si>
  <si>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</si>
  <si>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</si>
  <si>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</si>
  <si>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</si>
  <si>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</si>
  <si>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</si>
  <si>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</si>
  <si>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</si>
  <si>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</si>
  <si>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</si>
  <si>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</si>
  <si>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</si>
  <si>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</si>
  <si>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</si>
  <si>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</si>
  <si>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</si>
  <si>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</si>
  <si>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</si>
  <si>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</si>
  <si>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</si>
  <si>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</si>
  <si>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</si>
  <si>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</si>
  <si>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</si>
  <si>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</si>
  <si>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</si>
  <si>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</si>
  <si>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</si>
  <si>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</si>
  <si>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</si>
  <si>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</si>
  <si>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</si>
  <si>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</si>
  <si>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</si>
  <si>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</si>
  <si>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</si>
  <si>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</si>
  <si>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</si>
  <si>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</si>
  <si>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</si>
  <si>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</si>
  <si>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</si>
  <si>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</si>
  <si>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</si>
  <si>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</si>
  <si>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</si>
  <si>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</si>
  <si>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</si>
  <si>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</si>
  <si>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</si>
  <si>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</si>
  <si>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</si>
  <si>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</si>
  <si>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</si>
  <si>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</si>
  <si>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</si>
  <si>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</si>
  <si>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</si>
  <si>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</si>
  <si>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</si>
  <si>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</si>
  <si>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</si>
  <si>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</si>
  <si>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</si>
  <si>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</si>
  <si>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</si>
  <si>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</si>
  <si>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</si>
  <si>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</si>
  <si>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</si>
  <si>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</si>
  <si>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</si>
  <si>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</si>
  <si>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</si>
  <si>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</si>
  <si>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</si>
  <si>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</si>
  <si>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</si>
  <si>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</si>
  <si>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</si>
  <si>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</si>
  <si>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</si>
  <si>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</si>
  <si>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</si>
  <si>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</si>
  <si>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</si>
  <si>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</si>
  <si>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</si>
  <si>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</si>
  <si>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</si>
  <si>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</si>
  <si>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</si>
  <si>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</si>
  <si>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</si>
  <si>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</si>
  <si>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</si>
  <si>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</si>
  <si>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</si>
  <si>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</si>
  <si>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</si>
  <si>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</si>
  <si>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</si>
  <si>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</si>
  <si>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</si>
  <si>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</si>
  <si>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</si>
  <si>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</si>
  <si>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</si>
  <si>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</si>
  <si>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</si>
  <si>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</si>
  <si>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</si>
  <si>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</si>
  <si>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</si>
  <si>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</si>
  <si>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</si>
  <si>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</si>
  <si>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</si>
  <si>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</si>
  <si>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</si>
  <si>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</si>
  <si>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</si>
  <si>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</si>
  <si>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</si>
  <si>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</si>
  <si>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</si>
  <si>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</si>
  <si>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</si>
  <si>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</si>
  <si>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</si>
  <si>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</si>
  <si>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</si>
  <si>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</si>
  <si>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</si>
  <si>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</si>
  <si>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</si>
  <si>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</si>
  <si>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</si>
  <si>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</si>
  <si>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</si>
  <si>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</si>
  <si>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</si>
  <si>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</si>
  <si>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</si>
  <si>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</si>
  <si>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</si>
  <si>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</si>
  <si>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</si>
  <si>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</si>
  <si>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</si>
  <si>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</si>
  <si>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</si>
  <si>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</si>
  <si>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</si>
  <si>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</si>
  <si>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</si>
  <si>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</si>
  <si>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</si>
  <si>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</si>
  <si>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</si>
  <si>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</si>
  <si>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</si>
  <si>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</si>
  <si>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</si>
  <si>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</si>
  <si>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</si>
  <si>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</si>
  <si>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</si>
  <si>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</si>
  <si>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</si>
  <si>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</si>
  <si>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</si>
  <si>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</si>
  <si>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</si>
  <si>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</si>
  <si>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</si>
  <si>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</si>
  <si>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</si>
  <si>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</si>
  <si>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</si>
  <si>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</si>
  <si>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</si>
  <si>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</si>
  <si>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</si>
  <si>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</si>
  <si>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</si>
  <si>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</si>
  <si>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</si>
  <si>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</si>
  <si>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</si>
  <si>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</si>
  <si>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</si>
  <si>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</si>
  <si>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</si>
  <si>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</si>
  <si>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</si>
  <si>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</si>
  <si>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</si>
  <si>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</si>
  <si>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</si>
  <si>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</si>
  <si>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</si>
  <si>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</si>
  <si>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</si>
  <si>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</si>
  <si>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</si>
  <si>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</si>
  <si>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</si>
  <si>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</si>
  <si>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</si>
  <si>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</si>
  <si>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</si>
  <si>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</si>
  <si>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</si>
  <si>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</si>
  <si>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</si>
  <si>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</si>
  <si>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</si>
  <si>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</si>
  <si>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</si>
  <si>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</si>
  <si>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</si>
  <si>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</si>
  <si>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</si>
  <si>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</si>
  <si>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</si>
  <si>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</si>
  <si>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</si>
  <si>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</si>
  <si>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</si>
  <si>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</si>
  <si>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</si>
  <si>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</si>
  <si>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</si>
  <si>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</si>
  <si>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</si>
  <si>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</si>
  <si>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</si>
  <si>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</si>
  <si>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</si>
  <si>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</si>
  <si>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</si>
  <si>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</si>
  <si>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</si>
  <si>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</si>
  <si>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</si>
  <si>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</si>
  <si>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</si>
  <si>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</si>
  <si>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</si>
  <si>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</si>
  <si>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</si>
  <si>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</si>
  <si>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</si>
  <si>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</si>
  <si>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</si>
  <si>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</si>
  <si>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</si>
  <si>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</si>
  <si>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</si>
  <si>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</si>
  <si>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</si>
  <si>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</si>
  <si>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</si>
  <si>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</si>
  <si>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</si>
  <si>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</si>
  <si>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</si>
  <si>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</si>
  <si>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</si>
  <si>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</si>
  <si>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</si>
  <si>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</si>
  <si>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</si>
  <si>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</si>
  <si>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</si>
  <si>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</si>
  <si>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</si>
  <si>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</si>
  <si>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</si>
  <si>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</si>
  <si>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</si>
  <si>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</si>
  <si>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</si>
  <si>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</si>
  <si>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</si>
  <si>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</si>
  <si>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</si>
  <si>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</si>
  <si>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</si>
  <si>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</si>
  <si>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</si>
  <si>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</si>
  <si>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</si>
  <si>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</si>
  <si>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</si>
  <si>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</si>
  <si>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</si>
  <si>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</si>
  <si>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</si>
  <si>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</si>
  <si>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</si>
  <si>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</si>
  <si>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</si>
  <si>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</si>
  <si>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</si>
  <si>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</si>
  <si>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</si>
  <si>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</si>
  <si>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</si>
  <si>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</si>
  <si>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</si>
  <si>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</si>
  <si>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</si>
  <si>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</si>
  <si>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</si>
  <si>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</si>
  <si>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</si>
  <si>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</si>
  <si>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</si>
  <si>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</si>
  <si>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</si>
  <si>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</si>
  <si>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</si>
  <si>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</si>
  <si>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</si>
  <si>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</si>
  <si>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</si>
  <si>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</si>
  <si>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</si>
  <si>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</si>
  <si>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</si>
  <si>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</si>
  <si>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</si>
  <si>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</si>
  <si>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</si>
  <si>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</si>
  <si>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</si>
  <si>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</si>
  <si>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</si>
  <si>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</si>
  <si>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</si>
  <si>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</si>
  <si>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</si>
  <si>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</si>
  <si>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</si>
  <si>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</si>
  <si>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</si>
  <si>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</si>
  <si>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</si>
  <si>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</si>
  <si>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</si>
  <si>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</si>
  <si>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</si>
  <si>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</si>
  <si>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</si>
  <si>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</si>
  <si>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</si>
  <si>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</si>
  <si>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</si>
  <si>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</si>
  <si>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</si>
  <si>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</si>
  <si>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</si>
  <si>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</si>
  <si>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</si>
  <si>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</si>
  <si>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</si>
  <si>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</si>
  <si>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</si>
  <si>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</si>
  <si>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</si>
  <si>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</si>
  <si>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</si>
  <si>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</si>
  <si>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</si>
  <si>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</si>
  <si>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</si>
  <si>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</si>
  <si>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</si>
  <si>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</si>
  <si>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</si>
  <si>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</si>
  <si>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</si>
  <si>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</si>
  <si>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</si>
  <si>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</si>
  <si>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</si>
  <si>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</si>
  <si>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</si>
  <si>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</si>
  <si>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</si>
  <si>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</si>
  <si>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</si>
  <si>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</si>
  <si>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</si>
  <si>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</si>
  <si>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</si>
  <si>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</si>
  <si>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</si>
  <si>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</si>
  <si>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</si>
  <si>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</si>
  <si>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</si>
  <si>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</si>
  <si>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</si>
  <si>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</si>
  <si>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</si>
  <si>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</si>
  <si>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</si>
  <si>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</si>
  <si>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</si>
  <si>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</si>
  <si>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</si>
  <si>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</si>
  <si>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</si>
  <si>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</si>
  <si>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</si>
  <si>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</si>
  <si>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</si>
  <si>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</si>
  <si>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</si>
  <si>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</si>
  <si>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</si>
  <si>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</si>
  <si>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</si>
  <si>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</si>
  <si>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</si>
  <si>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</si>
  <si>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</si>
  <si>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</si>
  <si>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</si>
  <si>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</si>
  <si>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</si>
  <si>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</si>
  <si>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</si>
  <si>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</si>
  <si>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</si>
  <si>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</si>
  <si>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</si>
  <si>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</si>
  <si>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</si>
  <si>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</si>
  <si>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</si>
  <si>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</si>
  <si>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</si>
  <si>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</si>
  <si>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</si>
  <si>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</si>
  <si>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</si>
  <si>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</si>
  <si>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</si>
  <si>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</si>
  <si>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</si>
  <si>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</si>
  <si>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</si>
  <si>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</si>
  <si>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</si>
  <si>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</si>
  <si>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</si>
  <si>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</si>
  <si>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</si>
  <si>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</si>
  <si>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</si>
  <si>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</si>
  <si>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</si>
  <si>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</si>
  <si>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</si>
  <si>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</si>
  <si>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</si>
  <si>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</si>
  <si>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</si>
  <si>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</si>
  <si>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</si>
  <si>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</si>
  <si>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</si>
  <si>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</si>
  <si>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</si>
  <si>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</si>
  <si>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</si>
  <si>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</si>
  <si>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</si>
  <si>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</si>
  <si>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</si>
  <si>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</si>
  <si>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</si>
  <si>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</si>
  <si>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</si>
  <si>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</si>
  <si>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</si>
  <si>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</si>
  <si>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</si>
  <si>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</si>
  <si>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</si>
  <si>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</si>
  <si>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</si>
  <si>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</si>
  <si>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</si>
  <si>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</si>
  <si>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</si>
  <si>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</si>
  <si>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</si>
  <si>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</si>
  <si>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</si>
  <si>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</si>
  <si>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</si>
  <si>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</si>
  <si>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</si>
  <si>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</si>
  <si>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</si>
  <si>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</si>
  <si>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</si>
  <si>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</si>
  <si>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</si>
  <si>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</si>
  <si>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</si>
  <si>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</si>
  <si>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</si>
  <si>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</si>
  <si>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</si>
  <si>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</si>
  <si>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</si>
  <si>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</si>
  <si>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</si>
  <si>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</si>
  <si>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</si>
  <si>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</si>
  <si>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</si>
  <si>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</si>
  <si>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</si>
  <si>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</si>
  <si>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</si>
  <si>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</si>
  <si>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</si>
  <si>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</si>
  <si>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</si>
  <si>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</si>
  <si>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</si>
  <si>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</si>
  <si>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</si>
  <si>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</si>
  <si>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</si>
  <si>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</si>
  <si>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</si>
  <si>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</si>
  <si>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</si>
  <si>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</si>
  <si>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</si>
  <si>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</si>
  <si>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</si>
  <si>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</si>
  <si>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</si>
  <si>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</si>
  <si>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</si>
  <si>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</si>
  <si>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</si>
  <si>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</si>
  <si>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</si>
  <si>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</si>
  <si>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</si>
  <si>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</si>
  <si>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</si>
  <si>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</si>
  <si>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</si>
  <si>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</si>
  <si>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</si>
  <si>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</si>
  <si>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</si>
  <si>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</si>
  <si>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</si>
  <si>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</si>
  <si>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</si>
  <si>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</si>
  <si>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</si>
  <si>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</si>
  <si>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</si>
  <si>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</si>
  <si>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</si>
  <si>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</si>
  <si>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</si>
  <si>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</si>
  <si>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</si>
  <si>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</si>
  <si>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</si>
  <si>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</si>
  <si>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</si>
  <si>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</si>
  <si>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</si>
  <si>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</si>
  <si>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</si>
  <si>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</si>
  <si>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</si>
  <si>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</si>
  <si>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</si>
  <si>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</si>
  <si>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</si>
  <si>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</si>
  <si>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</si>
  <si>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</si>
  <si>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</si>
  <si>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</si>
  <si>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</si>
  <si>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</si>
  <si>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</si>
  <si>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</si>
  <si>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</si>
  <si>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</si>
  <si>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</si>
  <si>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</si>
  <si>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</si>
  <si>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</si>
  <si>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</si>
  <si>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</si>
  <si>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</si>
  <si>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</si>
  <si>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</si>
  <si>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</si>
  <si>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</si>
  <si>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</si>
  <si>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</si>
  <si>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</si>
  <si>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</si>
  <si>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</si>
  <si>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</si>
  <si>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</si>
  <si>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</si>
  <si>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</si>
  <si>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</si>
  <si>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</si>
  <si>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</si>
  <si>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</si>
  <si>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</si>
  <si>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</si>
  <si>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</si>
  <si>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</si>
  <si>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</si>
  <si>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</si>
  <si>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</si>
  <si>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</si>
  <si>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</si>
  <si>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</si>
  <si>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</si>
  <si>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</si>
  <si>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</si>
  <si>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</si>
  <si>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</si>
  <si>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</si>
  <si>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</si>
  <si>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</si>
  <si>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</si>
  <si>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</si>
  <si>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</si>
  <si>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</si>
  <si>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</si>
  <si>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</si>
  <si>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</si>
  <si>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</si>
  <si>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</si>
  <si>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</si>
  <si>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</si>
  <si>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</si>
  <si>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</si>
  <si>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</si>
  <si>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</si>
  <si>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</si>
  <si>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</si>
  <si>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</si>
  <si>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</si>
  <si>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</si>
  <si>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</si>
  <si>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</si>
  <si>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</si>
  <si>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</si>
  <si>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</si>
  <si>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</si>
  <si>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</si>
  <si>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</si>
  <si>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</si>
  <si>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</si>
  <si>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</si>
  <si>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</si>
  <si>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</si>
  <si>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</si>
  <si>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</si>
  <si>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</si>
  <si>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</si>
  <si>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</si>
  <si>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</si>
  <si>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</si>
  <si>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</si>
  <si>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</si>
  <si>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</si>
  <si>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</si>
  <si>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</si>
  <si>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</si>
  <si>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</si>
  <si>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</si>
  <si>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</si>
  <si>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</si>
  <si>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</si>
  <si>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</si>
  <si>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</si>
  <si>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</si>
  <si>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</si>
  <si>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</si>
  <si>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</si>
  <si>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</si>
  <si>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</si>
  <si>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</si>
  <si>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</si>
  <si>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</si>
  <si>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</si>
  <si>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</si>
  <si>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</si>
  <si>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</si>
  <si>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</si>
  <si>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</si>
  <si>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</si>
  <si>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</si>
  <si>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</si>
  <si>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</si>
  <si>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</si>
  <si>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</si>
  <si>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</si>
  <si>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</si>
  <si>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</si>
  <si>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</si>
  <si>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</si>
  <si>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</si>
  <si>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</si>
  <si>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</si>
  <si>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</si>
  <si>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</si>
  <si>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</si>
  <si>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</si>
  <si>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</si>
  <si>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</si>
  <si>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</si>
  <si>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</si>
  <si>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</si>
  <si>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</si>
  <si>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</si>
  <si>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</si>
  <si>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</si>
  <si>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</si>
  <si>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</si>
  <si>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</si>
  <si>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</si>
  <si>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</si>
  <si>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</si>
  <si>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</si>
  <si>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</si>
  <si>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</si>
  <si>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</si>
  <si>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</si>
  <si>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</si>
  <si>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</si>
  <si>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</si>
  <si>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</si>
  <si>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</si>
  <si>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</si>
  <si>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</si>
  <si>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</si>
  <si>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</si>
  <si>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</si>
  <si>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</si>
  <si>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</si>
  <si>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</si>
  <si>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</si>
  <si>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</si>
  <si>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</si>
  <si>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</si>
  <si>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</si>
  <si>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</si>
  <si>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</si>
  <si>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</si>
  <si>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</si>
  <si>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</si>
  <si>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</si>
  <si>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</si>
  <si>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</si>
  <si>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</si>
  <si>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</si>
  <si>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</si>
  <si>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</si>
  <si>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</si>
  <si>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</si>
  <si>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</si>
  <si>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</si>
  <si>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</si>
  <si>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</si>
  <si>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</si>
  <si>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</si>
  <si>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</si>
  <si>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</si>
  <si>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</si>
  <si>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</si>
  <si>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</si>
  <si>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</si>
  <si>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</si>
  <si>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</si>
  <si>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</si>
  <si>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</si>
  <si>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</si>
  <si>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</si>
  <si>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</si>
  <si>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</si>
  <si>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</si>
  <si>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</si>
  <si>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</si>
  <si>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</si>
  <si>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</si>
  <si>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</si>
  <si>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</si>
  <si>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</si>
  <si>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</si>
  <si>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</si>
  <si>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</si>
  <si>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</si>
  <si>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</si>
  <si>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</si>
  <si>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</si>
  <si>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</si>
  <si>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</si>
  <si>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</si>
  <si>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</si>
  <si>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</si>
  <si>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</si>
  <si>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</si>
  <si>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</si>
  <si>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</si>
  <si>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</si>
  <si>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</si>
  <si>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</si>
  <si>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</si>
  <si>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</si>
  <si>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</si>
  <si>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</si>
  <si>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</si>
  <si>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</si>
  <si>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</si>
  <si>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</si>
  <si>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</si>
  <si>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</si>
  <si>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</si>
  <si>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</si>
  <si>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</si>
  <si>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</si>
  <si>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</si>
  <si>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</si>
  <si>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</si>
  <si>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</si>
  <si>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</si>
  <si>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</si>
  <si>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</si>
  <si>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</si>
  <si>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</si>
  <si>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</si>
  <si>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</si>
  <si>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</si>
  <si>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</si>
  <si>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</si>
  <si>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</si>
  <si>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</si>
  <si>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</si>
  <si>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</si>
  <si>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</si>
  <si>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</si>
  <si>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</si>
  <si>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</si>
  <si>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</si>
  <si>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</si>
  <si>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</si>
  <si>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</si>
  <si>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</si>
  <si>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</si>
  <si>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</si>
  <si>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</si>
  <si>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</si>
  <si>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</si>
  <si>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</si>
  <si>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</si>
  <si>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</si>
  <si>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</si>
  <si>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</si>
  <si>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</si>
  <si>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</si>
  <si>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</si>
  <si>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</si>
  <si>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</si>
  <si>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</si>
  <si>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</si>
  <si>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</si>
  <si>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</si>
  <si>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</si>
  <si>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</si>
  <si>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</si>
  <si>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</si>
  <si>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</si>
  <si>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</si>
  <si>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</si>
  <si>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</si>
  <si>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</si>
  <si>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</si>
  <si>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</si>
  <si>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</si>
  <si>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</si>
  <si>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</si>
  <si>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</si>
  <si>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</si>
  <si>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</si>
  <si>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</si>
  <si>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</si>
  <si>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</si>
  <si>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</si>
  <si>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</si>
  <si>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</si>
  <si>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</si>
  <si>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</si>
  <si>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</si>
  <si>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</si>
  <si>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</si>
  <si>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</si>
  <si>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</si>
  <si>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</si>
  <si>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</si>
  <si>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</si>
  <si>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</si>
  <si>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</si>
  <si>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</si>
  <si>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</si>
  <si>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</si>
  <si>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</si>
  <si>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</si>
  <si>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</si>
  <si>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</si>
  <si>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</si>
  <si>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</si>
  <si>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</si>
  <si>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</si>
  <si>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</si>
  <si>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</si>
  <si>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</si>
  <si>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</si>
  <si>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</si>
  <si>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</si>
  <si>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</si>
  <si>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</si>
  <si>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</si>
  <si>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</si>
  <si>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</si>
  <si>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</si>
  <si>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</si>
  <si>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</si>
  <si>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</si>
  <si>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</si>
  <si>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</si>
  <si>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</si>
  <si>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</si>
  <si>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</si>
  <si>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</si>
  <si>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</si>
  <si>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</si>
  <si>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</si>
  <si>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</si>
  <si>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</si>
  <si>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</si>
  <si>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</si>
  <si>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</si>
  <si>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</si>
  <si>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</si>
  <si>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</si>
  <si>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</si>
  <si>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</si>
  <si>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</si>
  <si>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</si>
  <si>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</si>
  <si>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</si>
  <si>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</si>
  <si>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</si>
  <si>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</si>
  <si>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</si>
  <si>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</si>
  <si>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</si>
  <si>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</si>
  <si>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</si>
  <si>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</si>
  <si>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</si>
  <si>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</si>
  <si>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</si>
  <si>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</si>
  <si>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</si>
  <si>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</si>
  <si>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</si>
  <si>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</si>
  <si>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</si>
  <si>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</si>
  <si>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</si>
  <si>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</si>
  <si>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</si>
  <si>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</si>
  <si>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</si>
  <si>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</si>
  <si>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</si>
  <si>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</si>
  <si>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</si>
  <si>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</si>
  <si>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</si>
  <si>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</si>
  <si>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</si>
  <si>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</si>
  <si>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</si>
  <si>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</si>
  <si>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</si>
  <si>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</si>
  <si>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</si>
  <si>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</si>
  <si>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</si>
  <si>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</si>
  <si>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</si>
  <si>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</si>
  <si>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</si>
  <si>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</si>
  <si>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</si>
  <si>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</si>
  <si>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</si>
  <si>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</si>
  <si>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</si>
  <si>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</si>
  <si>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</si>
  <si>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</si>
  <si>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</si>
  <si>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</si>
  <si>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</si>
  <si>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</si>
  <si>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</si>
  <si>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</si>
  <si>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</si>
  <si>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</si>
  <si>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</si>
  <si>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</si>
  <si>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</si>
  <si>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</si>
  <si>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</si>
  <si>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</si>
  <si>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</si>
  <si>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</si>
  <si>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</si>
  <si>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</si>
  <si>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</si>
  <si>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</si>
  <si>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</si>
  <si>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</si>
  <si>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</si>
  <si>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</si>
  <si>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</si>
  <si>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</si>
  <si>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</si>
  <si>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</si>
  <si>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</si>
  <si>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</si>
  <si>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</si>
  <si>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</si>
  <si>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</si>
  <si>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</si>
  <si>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</si>
  <si>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</si>
  <si>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</si>
  <si>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</si>
  <si>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</si>
  <si>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</si>
  <si>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</si>
  <si>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</si>
  <si>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</si>
  <si>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</si>
  <si>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</si>
  <si>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</si>
  <si>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</si>
  <si>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</si>
  <si>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</si>
  <si>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</si>
  <si>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</si>
  <si>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</si>
  <si>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</si>
  <si>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</si>
  <si>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</si>
  <si>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</si>
  <si>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</si>
  <si>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</si>
  <si>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</si>
  <si>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</si>
  <si>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</si>
  <si>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</si>
  <si>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</si>
  <si>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</si>
  <si>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</si>
  <si>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</si>
  <si>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</si>
  <si>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</si>
  <si>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</si>
  <si>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</si>
  <si>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</si>
  <si>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</si>
  <si>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</si>
  <si>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</si>
  <si>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</si>
  <si>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</si>
  <si>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</si>
  <si>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</si>
  <si>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</si>
  <si>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</si>
  <si>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</si>
  <si>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</si>
  <si>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</si>
  <si>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</si>
  <si>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</si>
  <si>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</si>
  <si>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</si>
  <si>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</si>
  <si>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</si>
  <si>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</si>
  <si>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</si>
  <si>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</si>
  <si>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</si>
  <si>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</si>
  <si>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</si>
  <si>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</si>
  <si>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</si>
  <si>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</si>
  <si>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</si>
  <si>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</si>
  <si>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</si>
  <si>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</si>
  <si>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</si>
  <si>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</si>
  <si>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</si>
  <si>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</si>
  <si>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</si>
  <si>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</si>
  <si>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</si>
  <si>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</si>
  <si>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</si>
  <si>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</si>
  <si>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</si>
  <si>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</si>
  <si>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</si>
  <si>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</si>
  <si>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</si>
  <si>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</si>
  <si>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</si>
  <si>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</si>
  <si>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</si>
  <si>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</si>
  <si>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</si>
  <si>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</si>
  <si>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</si>
  <si>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</si>
  <si>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</si>
  <si>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</si>
  <si>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</si>
  <si>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</si>
  <si>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</si>
  <si>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</si>
  <si>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</si>
  <si>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</si>
  <si>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</si>
  <si>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</si>
  <si>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</si>
  <si>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</si>
  <si>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</si>
  <si>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</si>
  <si>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</si>
  <si>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</si>
  <si>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</si>
  <si>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</si>
  <si>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</si>
  <si>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</si>
  <si>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</si>
  <si>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</si>
  <si>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</si>
  <si>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</si>
  <si>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</si>
  <si>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</si>
  <si>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</si>
  <si>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</si>
  <si>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</si>
  <si>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</si>
  <si>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</si>
  <si>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</si>
  <si>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</si>
  <si>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</si>
  <si>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</si>
  <si>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</si>
  <si>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</si>
  <si>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</si>
  <si>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</si>
  <si>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</si>
  <si>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</si>
  <si>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</si>
  <si>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</si>
  <si>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</si>
  <si>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</si>
  <si>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</si>
  <si>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</si>
  <si>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</si>
  <si>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</si>
  <si>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</si>
  <si>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</si>
  <si>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</si>
  <si>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</si>
  <si>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</si>
  <si>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</si>
  <si>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</si>
  <si>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</si>
  <si>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</si>
  <si>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</si>
  <si>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</si>
  <si>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</si>
  <si>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</si>
  <si>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</si>
  <si>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</si>
  <si>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</si>
  <si>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</si>
  <si>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</si>
  <si>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</si>
  <si>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</si>
  <si>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</si>
  <si>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</si>
  <si>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</si>
  <si>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</si>
  <si>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</si>
  <si>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</si>
  <si>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</si>
  <si>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</si>
  <si>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</si>
  <si>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</si>
  <si>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</si>
  <si>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</si>
  <si>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</si>
  <si>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</si>
  <si>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</si>
  <si>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</si>
  <si>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</si>
  <si>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</si>
  <si>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</si>
  <si>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</si>
  <si>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</si>
  <si>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</si>
  <si>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</si>
  <si>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</si>
  <si>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</si>
  <si>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</si>
  <si>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</si>
  <si>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</si>
  <si>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</si>
  <si>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</si>
  <si>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</si>
  <si>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</si>
  <si>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</si>
  <si>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</si>
  <si>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</si>
  <si>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</si>
  <si>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</si>
  <si>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</si>
  <si>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</si>
  <si>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</si>
  <si>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</si>
  <si>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</si>
  <si>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</si>
  <si>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</si>
  <si>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</si>
  <si>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</si>
  <si>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</si>
  <si>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</si>
  <si>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</si>
  <si>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</si>
  <si>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</si>
  <si>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</si>
  <si>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</si>
  <si>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</si>
  <si>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</si>
  <si>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</si>
  <si>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</si>
  <si>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</si>
  <si>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</si>
  <si>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</si>
  <si>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</si>
  <si>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</si>
  <si>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</si>
  <si>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</si>
  <si>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</si>
  <si>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</si>
  <si>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</si>
  <si>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</si>
  <si>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</si>
  <si>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</si>
  <si>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</si>
  <si>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</si>
  <si>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</si>
  <si>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</si>
  <si>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</si>
  <si>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</si>
  <si>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</si>
  <si>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</si>
  <si>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</si>
  <si>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</si>
  <si>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</si>
  <si>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</si>
  <si>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</si>
  <si>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</si>
  <si>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</si>
  <si>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</si>
  <si>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</si>
  <si>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</si>
  <si>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</si>
  <si>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</si>
  <si>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</si>
  <si>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</si>
  <si>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</si>
  <si>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</si>
  <si>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</si>
  <si>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</si>
  <si>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</si>
  <si>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</si>
  <si>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</si>
  <si>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</si>
  <si>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</si>
  <si>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</si>
  <si>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</si>
  <si>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</si>
  <si>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</si>
  <si>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</si>
  <si>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</si>
  <si>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</si>
  <si>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</si>
  <si>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</si>
  <si>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</si>
  <si>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</si>
  <si>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</si>
  <si>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</si>
  <si>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</si>
  <si>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</si>
  <si>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</si>
  <si>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</si>
  <si>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</si>
  <si>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</si>
  <si>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</si>
  <si>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</si>
  <si>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</si>
  <si>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</si>
  <si>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</si>
  <si>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</si>
  <si>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</si>
  <si>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</si>
  <si>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</si>
  <si>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</si>
  <si>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</si>
  <si>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</si>
  <si>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</si>
  <si>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</si>
  <si>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</si>
  <si>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</si>
  <si>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</si>
  <si>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</si>
  <si>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</si>
  <si>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</si>
  <si>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</si>
  <si>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</si>
  <si>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</si>
  <si>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</si>
  <si>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</si>
  <si>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</si>
  <si>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</si>
  <si>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</si>
  <si>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</si>
  <si>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</si>
  <si>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</si>
  <si>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</si>
  <si>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</si>
  <si>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</si>
  <si>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</si>
  <si>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</si>
  <si>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</si>
  <si>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</si>
  <si>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</si>
  <si>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</si>
  <si>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</si>
  <si>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</si>
  <si>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</si>
  <si>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</si>
  <si>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</si>
  <si>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</si>
  <si>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</si>
  <si>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</si>
  <si>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</si>
  <si>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</si>
  <si>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</si>
  <si>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</si>
  <si>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</si>
  <si>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</si>
  <si>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</si>
  <si>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</si>
  <si>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</si>
  <si>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</si>
  <si>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</si>
  <si>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</si>
  <si>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</si>
  <si>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</si>
  <si>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</si>
  <si>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</si>
  <si>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</si>
  <si>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</si>
  <si>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</si>
  <si>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</si>
  <si>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</si>
  <si>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</si>
  <si>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</si>
  <si>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</si>
  <si>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</si>
  <si>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</si>
  <si>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</si>
  <si>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</si>
  <si>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</si>
  <si>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</si>
  <si>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</si>
  <si>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</si>
  <si>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</si>
  <si>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</si>
  <si>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</si>
  <si>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</si>
  <si>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</si>
  <si>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</si>
  <si>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</si>
  <si>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</si>
  <si>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</si>
  <si>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</si>
  <si>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</si>
  <si>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</si>
  <si>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</si>
  <si>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</si>
  <si>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</si>
  <si>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</si>
  <si>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</si>
  <si>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</si>
  <si>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</si>
  <si>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</si>
  <si>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</si>
  <si>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</si>
  <si>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</si>
  <si>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</si>
  <si>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</si>
  <si>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</si>
  <si>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</si>
  <si>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</si>
  <si>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</si>
  <si>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</si>
  <si>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</si>
  <si>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</si>
  <si>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</si>
  <si>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</si>
  <si>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</si>
  <si>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</si>
  <si>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</si>
  <si>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</si>
  <si>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</si>
  <si>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</si>
  <si>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</si>
  <si>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</si>
  <si>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</si>
  <si>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</si>
  <si>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</si>
  <si>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</si>
  <si>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</si>
  <si>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</si>
  <si>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</si>
  <si>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</si>
  <si>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</si>
  <si>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</si>
  <si>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</si>
  <si>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</si>
  <si>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</si>
  <si>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</si>
  <si>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</si>
  <si>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</si>
  <si>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</si>
  <si>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</si>
  <si>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</si>
  <si>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</si>
  <si>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</si>
  <si>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</si>
  <si>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</si>
  <si>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</si>
  <si>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</si>
  <si>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</si>
  <si>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</si>
  <si>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</si>
  <si>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</si>
  <si>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</si>
  <si>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</si>
  <si>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</si>
  <si>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</si>
  <si>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</si>
  <si>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</si>
  <si>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</si>
  <si>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</si>
  <si>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</si>
  <si>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</si>
  <si>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</si>
  <si>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</si>
  <si>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</si>
  <si>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</si>
  <si>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</si>
  <si>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</si>
  <si>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</si>
  <si>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</si>
  <si>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</si>
  <si>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</si>
  <si>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</si>
  <si>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</si>
  <si>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</si>
  <si>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</si>
  <si>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</si>
  <si>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</si>
  <si>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</si>
  <si>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</si>
  <si>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</si>
  <si>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</si>
  <si>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</si>
  <si>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</si>
  <si>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</si>
  <si>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</si>
  <si>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</si>
  <si>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</si>
  <si>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</si>
  <si>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</si>
  <si>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</si>
  <si>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</si>
  <si>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</si>
  <si>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</si>
  <si>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</si>
  <si>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</si>
  <si>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</si>
  <si>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</si>
  <si>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</si>
  <si>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</si>
  <si>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</si>
  <si>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</si>
  <si>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</si>
  <si>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</si>
  <si>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</si>
  <si>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</si>
  <si>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</si>
  <si>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</si>
  <si>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</si>
  <si>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</si>
  <si>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</si>
  <si>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</si>
  <si>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</si>
  <si>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</si>
  <si>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</si>
  <si>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</si>
  <si>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</si>
  <si>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</si>
  <si>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</si>
  <si>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</si>
  <si>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</si>
  <si>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</si>
  <si>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</si>
  <si>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</si>
  <si>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</si>
  <si>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</si>
  <si>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</si>
  <si>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</si>
  <si>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</si>
  <si>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</si>
  <si>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</si>
  <si>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</si>
  <si>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</si>
  <si>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</si>
  <si>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</si>
  <si>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</si>
  <si>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</si>
  <si>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</si>
  <si>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</si>
  <si>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</si>
  <si>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</si>
  <si>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</si>
  <si>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</si>
  <si>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</si>
  <si>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</si>
  <si>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</si>
  <si>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</si>
  <si>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</si>
  <si>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</si>
  <si>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</si>
  <si>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</si>
  <si>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</si>
  <si>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</si>
  <si>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</si>
  <si>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</si>
  <si>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</si>
  <si>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</si>
  <si>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</si>
  <si>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</si>
  <si>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</si>
  <si>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</si>
  <si>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</si>
  <si>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</si>
  <si>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</si>
  <si>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</si>
  <si>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</si>
  <si>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</si>
  <si>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</si>
  <si>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</si>
  <si>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</si>
  <si>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</si>
  <si>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</si>
  <si>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</si>
  <si>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</si>
  <si>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</si>
  <si>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</si>
  <si>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</si>
  <si>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</si>
  <si>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</si>
  <si>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</si>
  <si>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</si>
  <si>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</si>
  <si>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</si>
  <si>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</si>
  <si>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</si>
  <si>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</si>
  <si>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</si>
  <si>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</si>
  <si>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</si>
  <si>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</si>
  <si>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</si>
  <si>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</si>
  <si>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</si>
  <si>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</si>
  <si>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</si>
  <si>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</si>
  <si>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</si>
  <si>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</si>
  <si>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</si>
  <si>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</si>
  <si>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</si>
  <si>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</si>
  <si>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</si>
  <si>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</si>
  <si>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</si>
  <si>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</si>
  <si>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</si>
  <si>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</si>
  <si>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</si>
  <si>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</si>
  <si>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</si>
  <si>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</si>
  <si>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</si>
  <si>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</si>
  <si>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</si>
  <si>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</si>
  <si>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</si>
  <si>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</si>
  <si>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</si>
  <si>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</si>
  <si>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</si>
  <si>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</si>
  <si>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</si>
  <si>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</si>
  <si>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</si>
  <si>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</si>
  <si>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</si>
  <si>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</si>
  <si>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</si>
  <si>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</si>
  <si>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</si>
  <si>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</si>
  <si>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</si>
  <si>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</si>
  <si>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</si>
  <si>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</si>
  <si>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</si>
  <si>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</si>
  <si>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</si>
  <si>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</si>
  <si>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</si>
  <si>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</si>
  <si>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</si>
  <si>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</si>
  <si>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</si>
  <si>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</si>
  <si>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</si>
  <si>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</si>
  <si>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</si>
  <si>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</si>
  <si>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</si>
  <si>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</si>
  <si>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</si>
  <si>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</si>
  <si>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</si>
  <si>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</si>
  <si>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</si>
  <si>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</si>
  <si>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</si>
  <si>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</si>
  <si>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</si>
  <si>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</si>
  <si>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</si>
  <si>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</si>
  <si>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</si>
  <si>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</si>
  <si>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</si>
  <si>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</si>
  <si>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</si>
  <si>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</si>
  <si>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</si>
  <si>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</si>
  <si>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</si>
  <si>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</si>
  <si>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</si>
  <si>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</si>
  <si>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</si>
  <si>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</si>
  <si>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</si>
  <si>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</si>
  <si>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</si>
  <si>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</si>
  <si>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</si>
  <si>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</si>
  <si>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</si>
  <si>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</si>
  <si>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</si>
  <si>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</si>
  <si>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</si>
  <si>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</si>
  <si>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</si>
  <si>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</si>
  <si>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</si>
  <si>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</si>
  <si>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</si>
  <si>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</si>
  <si>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</si>
  <si>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</si>
  <si>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</si>
  <si>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</si>
  <si>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</si>
  <si>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</si>
  <si>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</si>
  <si>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</si>
  <si>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</si>
  <si>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</si>
  <si>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</si>
  <si>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</si>
  <si>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</si>
  <si>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</si>
  <si>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</si>
  <si>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</si>
  <si>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</si>
  <si>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</si>
  <si>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</si>
  <si>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</si>
  <si>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</si>
  <si>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</si>
  <si>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</si>
  <si>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</si>
  <si>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</si>
  <si>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</si>
  <si>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</si>
  <si>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</si>
  <si>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</si>
  <si>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</si>
  <si>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</si>
  <si>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</si>
  <si>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</si>
  <si>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</si>
  <si>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</si>
  <si>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</si>
  <si>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</si>
  <si>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</si>
  <si>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</si>
  <si>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</si>
  <si>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</si>
  <si>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</si>
  <si>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</si>
  <si>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</si>
  <si>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</si>
  <si>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</si>
  <si>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</si>
  <si>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</si>
  <si>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</si>
  <si>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</si>
  <si>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</si>
  <si>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</si>
  <si>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</si>
  <si>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</si>
  <si>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</si>
  <si>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</si>
  <si>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</si>
  <si>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</si>
  <si>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</si>
  <si>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</si>
  <si>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</si>
  <si>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</si>
  <si>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</si>
  <si>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</si>
  <si>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</si>
  <si>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</si>
  <si>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</si>
  <si>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</si>
  <si>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</si>
  <si>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</si>
  <si>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</si>
  <si>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</si>
  <si>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</si>
  <si>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</si>
  <si>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</si>
  <si>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</si>
  <si>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</si>
  <si>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</si>
  <si>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</si>
  <si>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</si>
  <si>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</si>
  <si>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</si>
  <si>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</si>
  <si>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</si>
  <si>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</si>
  <si>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</si>
  <si>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</si>
  <si>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</si>
  <si>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</si>
  <si>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</si>
  <si>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</si>
  <si>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</si>
  <si>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</si>
  <si>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</si>
  <si>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</si>
  <si>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</si>
  <si>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</si>
  <si>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</si>
  <si>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</si>
  <si>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</si>
  <si>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</si>
  <si>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</si>
  <si>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</si>
  <si>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</si>
  <si>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</si>
  <si>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</si>
  <si>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</si>
  <si>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</si>
  <si>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</si>
  <si>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</si>
  <si>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</si>
  <si>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</si>
  <si>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</si>
  <si>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</si>
  <si>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</si>
  <si>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</si>
  <si>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</si>
  <si>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</si>
  <si>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</si>
  <si>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</si>
  <si>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</si>
  <si>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</si>
  <si>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</si>
  <si>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</si>
  <si>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</si>
  <si>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</si>
  <si>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</si>
  <si>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</si>
  <si>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</si>
  <si>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</si>
  <si>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</si>
  <si>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</si>
  <si>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</si>
  <si>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</si>
  <si>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</si>
  <si>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</si>
  <si>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</si>
  <si>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</si>
  <si>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</si>
  <si>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</si>
  <si>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</si>
  <si>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</si>
  <si>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</si>
  <si>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</si>
  <si>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</si>
  <si>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</si>
  <si>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</si>
  <si>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</si>
  <si>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</si>
  <si>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</si>
  <si>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</si>
  <si>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</si>
  <si>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</si>
  <si>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</si>
  <si>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</si>
  <si>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</si>
  <si>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</si>
  <si>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</si>
  <si>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</si>
  <si>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</si>
  <si>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</si>
  <si>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</si>
  <si>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</si>
  <si>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</si>
  <si>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</si>
  <si>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</si>
  <si>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</si>
  <si>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</si>
  <si>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</si>
  <si>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</si>
  <si>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</si>
  <si>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</si>
  <si>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</si>
  <si>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</si>
  <si>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</si>
  <si>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</si>
  <si>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</si>
  <si>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</si>
  <si>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</si>
  <si>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</si>
  <si>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</si>
  <si>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</si>
  <si>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</si>
  <si>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</si>
  <si>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</si>
  <si>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</si>
  <si>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</si>
  <si>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</si>
  <si>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</si>
  <si>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</si>
  <si>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</si>
  <si>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</si>
  <si>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</si>
  <si>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</si>
  <si>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</si>
  <si>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</si>
  <si>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</si>
  <si>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</si>
  <si>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</si>
  <si>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</si>
  <si>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</si>
  <si>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</si>
  <si>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</si>
  <si>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</si>
  <si>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</si>
  <si>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</si>
  <si>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</si>
  <si>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</si>
  <si>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</si>
  <si>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</si>
  <si>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</si>
  <si>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</si>
  <si>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</si>
  <si>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</si>
  <si>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</si>
  <si>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</si>
  <si>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</si>
  <si>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</si>
  <si>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</si>
  <si>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</si>
  <si>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</si>
  <si>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</si>
  <si>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</si>
  <si>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</si>
  <si>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</si>
  <si>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</si>
  <si>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</si>
  <si>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</si>
  <si>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</si>
  <si>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</si>
  <si>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</si>
  <si>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</si>
  <si>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</si>
  <si>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</si>
  <si>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</si>
  <si>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</si>
  <si>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</si>
  <si>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</si>
  <si>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</si>
  <si>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</si>
  <si>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</si>
  <si>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</si>
  <si>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</si>
  <si>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</si>
  <si>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</si>
  <si>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</si>
  <si>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</si>
  <si>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</si>
  <si>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</si>
  <si>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</si>
  <si>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</si>
  <si>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</si>
  <si>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</si>
  <si>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</si>
  <si>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</si>
  <si>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</si>
  <si>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</si>
  <si>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</si>
  <si>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</si>
  <si>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</si>
  <si>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</si>
  <si>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</si>
  <si>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</si>
  <si>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</si>
  <si>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</si>
  <si>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</si>
  <si>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</si>
  <si>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</si>
  <si>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</si>
  <si>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</si>
  <si>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</si>
  <si>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</si>
  <si>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</si>
  <si>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</si>
  <si>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</si>
  <si>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</si>
  <si>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</si>
  <si>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</si>
  <si>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</si>
  <si>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</si>
  <si>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</si>
  <si>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</si>
  <si>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</si>
  <si>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</si>
  <si>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</si>
  <si>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</si>
  <si>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</si>
  <si>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</si>
  <si>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</si>
  <si>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</si>
  <si>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</si>
  <si>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</si>
  <si>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</si>
  <si>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</si>
  <si>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</si>
  <si>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</si>
  <si>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</si>
  <si>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</si>
  <si>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</si>
  <si>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</si>
  <si>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</si>
  <si>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</si>
  <si>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</si>
  <si>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</si>
  <si>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</si>
  <si>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</si>
  <si>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</si>
  <si>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</si>
  <si>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</si>
  <si>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</si>
  <si>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</si>
  <si>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</si>
  <si>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</si>
  <si>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</si>
  <si>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</si>
  <si>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</si>
  <si>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</si>
  <si>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</si>
  <si>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</si>
  <si>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</si>
  <si>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</si>
  <si>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</si>
  <si>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</si>
  <si>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</si>
  <si>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</si>
  <si>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</si>
  <si>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</si>
  <si>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</si>
  <si>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</si>
  <si>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</si>
  <si>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</si>
  <si>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</si>
  <si>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</si>
  <si>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</si>
  <si>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</si>
  <si>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</si>
  <si>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</si>
  <si>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</si>
  <si>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</si>
  <si>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</si>
  <si>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</si>
  <si>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</si>
  <si>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</si>
  <si>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</si>
  <si>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</si>
  <si>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</si>
  <si>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</si>
  <si>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</si>
  <si>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</si>
  <si>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</si>
  <si>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</si>
  <si>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</si>
  <si>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</si>
  <si>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</si>
  <si>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</si>
  <si>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</si>
  <si>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</si>
  <si>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</si>
  <si>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</si>
  <si>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</si>
  <si>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</si>
  <si>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</si>
  <si>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</si>
  <si>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</si>
  <si>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</si>
  <si>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</si>
  <si>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</si>
  <si>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</si>
  <si>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</si>
  <si>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</si>
  <si>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</si>
  <si>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</si>
  <si>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</si>
  <si>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</si>
  <si>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</si>
  <si>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</si>
  <si>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</si>
  <si>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</si>
  <si>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</si>
  <si>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</si>
  <si>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</si>
  <si>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</si>
  <si>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</si>
  <si>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</si>
  <si>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</si>
  <si>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</si>
  <si>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</si>
  <si>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</si>
  <si>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</si>
  <si>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</si>
  <si>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</si>
  <si>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</si>
  <si>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</si>
  <si>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</si>
  <si>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</si>
  <si>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</si>
  <si>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</si>
  <si>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</si>
  <si>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</si>
  <si>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</si>
  <si>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</si>
  <si>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</si>
  <si>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</si>
  <si>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</si>
  <si>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</si>
  <si>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</si>
  <si>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</si>
  <si>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</si>
  <si>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</si>
  <si>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</si>
  <si>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</si>
  <si>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</si>
  <si>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</si>
  <si>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</si>
  <si>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</si>
  <si>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</si>
  <si>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</si>
  <si>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</si>
  <si>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</si>
  <si>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</si>
  <si>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</si>
  <si>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</si>
  <si>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</si>
  <si>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</si>
  <si>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</si>
  <si>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</si>
  <si>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</si>
  <si>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</si>
  <si>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</si>
  <si>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</si>
  <si>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</si>
  <si>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</si>
  <si>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</si>
  <si>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</si>
  <si>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</si>
  <si>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</si>
  <si>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</si>
  <si>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</si>
  <si>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</si>
  <si>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</si>
  <si>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</si>
  <si>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</si>
  <si>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</si>
  <si>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</si>
  <si>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</si>
  <si>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</si>
  <si>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</si>
  <si>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</si>
  <si>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</si>
  <si>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</si>
  <si>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</si>
  <si>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</si>
  <si>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</si>
  <si>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</si>
  <si>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</si>
  <si>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</si>
  <si>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</si>
  <si>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</si>
  <si>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</si>
  <si>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</si>
  <si>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</si>
  <si>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</si>
  <si>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</si>
  <si>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</si>
  <si>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</si>
  <si>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</si>
  <si>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</si>
  <si>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</si>
  <si>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</si>
  <si>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</si>
  <si>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</si>
  <si>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</si>
  <si>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</si>
  <si>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</si>
  <si>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</si>
  <si>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</si>
  <si>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</si>
  <si>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</si>
  <si>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</si>
  <si>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</si>
  <si>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</si>
  <si>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</si>
  <si>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</si>
  <si>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</si>
  <si>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</si>
  <si>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</si>
  <si>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</si>
  <si>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</si>
  <si>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</si>
  <si>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</si>
  <si>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</si>
  <si>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</si>
  <si>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</si>
  <si>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</si>
  <si>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</si>
  <si>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</si>
  <si>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</si>
  <si>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</si>
  <si>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</si>
  <si>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</si>
  <si>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</si>
  <si>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</si>
  <si>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</si>
  <si>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</si>
  <si>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</si>
  <si>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</si>
  <si>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</si>
  <si>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</si>
  <si>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</si>
  <si>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</si>
  <si>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</si>
  <si>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</si>
  <si>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</si>
  <si>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</si>
  <si>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</si>
  <si>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</si>
  <si>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</si>
  <si>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</si>
  <si>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</si>
  <si>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</si>
  <si>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</si>
  <si>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</si>
  <si>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</si>
  <si>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</si>
  <si>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</si>
  <si>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</si>
  <si>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</si>
  <si>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</si>
  <si>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</si>
  <si>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</si>
  <si>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</si>
  <si>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</si>
  <si>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</si>
  <si>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</si>
  <si>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</si>
  <si>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</si>
  <si>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</si>
  <si>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</si>
  <si>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</si>
  <si>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</si>
  <si>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</si>
  <si>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</si>
  <si>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</si>
  <si>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</si>
  <si>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</si>
  <si>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</si>
  <si>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</si>
  <si>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</si>
  <si>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</si>
  <si>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</si>
  <si>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</si>
  <si>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</si>
  <si>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</si>
  <si>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</si>
  <si>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</si>
  <si>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</si>
  <si>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</si>
  <si>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</si>
  <si>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</si>
  <si>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</si>
  <si>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</si>
  <si>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</si>
  <si>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</si>
  <si>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</si>
  <si>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</si>
  <si>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</si>
  <si>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</si>
  <si>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</si>
  <si>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</si>
  <si>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</si>
  <si>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</si>
  <si>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</si>
  <si>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</si>
  <si>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</si>
  <si>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</si>
  <si>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</si>
  <si>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</si>
  <si>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</si>
  <si>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</si>
  <si>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</si>
  <si>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</si>
  <si>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</si>
  <si>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</si>
  <si>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</si>
  <si>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</si>
  <si>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</si>
  <si>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</si>
  <si>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</si>
  <si>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</si>
  <si>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</si>
  <si>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</si>
  <si>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</si>
  <si>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</si>
  <si>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</si>
  <si>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</si>
  <si>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</si>
  <si>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</si>
  <si>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</si>
  <si>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</si>
  <si>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</si>
  <si>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</si>
  <si>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</si>
  <si>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</si>
  <si>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</si>
  <si>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</si>
  <si>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</si>
  <si>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</si>
  <si>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</si>
  <si>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</si>
  <si>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</si>
  <si>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</si>
  <si>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</si>
  <si>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</si>
  <si>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</si>
  <si>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</si>
  <si>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</si>
  <si>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</si>
  <si>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</si>
  <si>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</si>
  <si>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</si>
  <si>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</si>
  <si>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</si>
  <si>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</si>
  <si>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</si>
  <si>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</si>
  <si>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</si>
  <si>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</si>
  <si>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</si>
  <si>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</si>
  <si>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</si>
  <si>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</si>
  <si>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</si>
  <si>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</si>
  <si>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</si>
  <si>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</si>
  <si>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</si>
  <si>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</si>
  <si>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</si>
  <si>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</si>
  <si>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</si>
  <si>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</si>
  <si>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</si>
  <si>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</si>
  <si>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</si>
  <si>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</si>
  <si>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</si>
  <si>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</si>
  <si>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</si>
  <si>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</si>
  <si>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</si>
  <si>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</si>
  <si>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</si>
  <si>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</si>
  <si>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</si>
  <si>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</si>
  <si>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</si>
  <si>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</si>
  <si>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</si>
  <si>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</si>
  <si>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</si>
  <si>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</si>
  <si>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</si>
  <si>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</si>
  <si>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</si>
  <si>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</si>
  <si>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</si>
  <si>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</si>
  <si>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</si>
  <si>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</si>
  <si>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</si>
  <si>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</si>
  <si>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</si>
  <si>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</si>
  <si>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</si>
  <si>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</si>
  <si>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</si>
  <si>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</si>
  <si>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</si>
  <si>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</si>
  <si>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</si>
  <si>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</si>
  <si>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</si>
  <si>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</si>
  <si>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</si>
  <si>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</si>
  <si>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</si>
  <si>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</si>
  <si>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</si>
  <si>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</si>
  <si>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</si>
  <si>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</si>
  <si>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</si>
  <si>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</si>
  <si>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</si>
  <si>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</si>
  <si>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</si>
  <si>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</si>
  <si>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</si>
  <si>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</si>
  <si>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</si>
  <si>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</si>
  <si>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</si>
  <si>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</si>
  <si>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</si>
  <si>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</si>
  <si>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</si>
  <si>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</si>
  <si>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</si>
  <si>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</si>
  <si>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</si>
  <si>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</si>
  <si>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</si>
  <si>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</si>
  <si>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</si>
  <si>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</si>
  <si>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</si>
  <si>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</si>
  <si>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</si>
  <si>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</si>
  <si>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</si>
  <si>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</si>
  <si>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</si>
  <si>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</si>
  <si>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</si>
  <si>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</si>
  <si>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</si>
  <si>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</si>
  <si>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</si>
  <si>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</si>
  <si>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</si>
  <si>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</si>
  <si>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</si>
  <si>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</si>
  <si>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</si>
  <si>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</si>
  <si>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</si>
  <si>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</si>
  <si>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</si>
  <si>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</si>
  <si>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</si>
  <si>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</si>
  <si>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</si>
  <si>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</si>
  <si>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</si>
  <si>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</si>
  <si>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</si>
  <si>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</si>
  <si>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</si>
  <si>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</si>
  <si>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</si>
  <si>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</si>
  <si>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</si>
  <si>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</si>
  <si>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</si>
  <si>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</si>
  <si>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</si>
  <si>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</si>
  <si>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</si>
  <si>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</si>
  <si>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</si>
  <si>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</si>
  <si>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</si>
  <si>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</si>
  <si>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</si>
  <si>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</si>
  <si>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</si>
  <si>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</si>
  <si>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</si>
  <si>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</si>
  <si>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</si>
  <si>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</si>
  <si>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</si>
  <si>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</si>
  <si>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</si>
  <si>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</si>
  <si>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</si>
  <si>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</si>
  <si>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</si>
  <si>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</si>
  <si>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</si>
  <si>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</si>
  <si>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</si>
  <si>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</si>
  <si>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</si>
  <si>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</si>
  <si>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</si>
  <si>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</si>
  <si>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</si>
  <si>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</si>
  <si>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</si>
  <si>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</si>
  <si>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</si>
  <si>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</si>
  <si>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</si>
  <si>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</si>
  <si>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</si>
  <si>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</si>
  <si>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</si>
  <si>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</si>
  <si>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</si>
  <si>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</si>
  <si>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</si>
  <si>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</si>
  <si>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</si>
  <si>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</si>
  <si>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</si>
  <si>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</si>
  <si>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</si>
  <si>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</si>
  <si>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</si>
  <si>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</si>
  <si>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</si>
  <si>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</si>
  <si>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</si>
  <si>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</si>
  <si>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</si>
  <si>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</si>
  <si>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</si>
  <si>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</si>
  <si>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</si>
  <si>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</si>
  <si>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</si>
  <si>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</si>
  <si>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</si>
  <si>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</si>
  <si>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</si>
  <si>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</si>
  <si>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</si>
  <si>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</si>
  <si>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</si>
  <si>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</si>
  <si>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</si>
  <si>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</si>
  <si>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</si>
  <si>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</si>
  <si>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</si>
  <si>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</si>
  <si>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</si>
  <si>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</si>
  <si>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</si>
  <si>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</si>
  <si>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</si>
  <si>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</si>
  <si>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</si>
  <si>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</si>
  <si>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</si>
  <si>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</si>
  <si>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</si>
  <si>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</si>
  <si>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</si>
  <si>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</si>
  <si>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</si>
  <si>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</si>
  <si>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</si>
  <si>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</si>
  <si>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</si>
  <si>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</si>
  <si>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</si>
  <si>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</si>
  <si>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</si>
  <si>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</si>
  <si>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</si>
  <si>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</si>
  <si>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</si>
  <si>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</si>
  <si>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</si>
  <si>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</si>
  <si>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</si>
  <si>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</si>
  <si>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</si>
  <si>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</si>
  <si>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</si>
  <si>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</si>
  <si>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</si>
  <si>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</si>
  <si>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</si>
  <si>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</si>
  <si>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</si>
  <si>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</si>
  <si>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</si>
  <si>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</si>
  <si>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</si>
  <si>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</si>
  <si>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</si>
  <si>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</si>
  <si>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</si>
  <si>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</si>
  <si>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</si>
  <si>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</si>
  <si>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</si>
  <si>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</si>
  <si>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</si>
  <si>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</si>
  <si>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</si>
  <si>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</si>
  <si>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</si>
  <si>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</si>
  <si>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</si>
  <si>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</si>
  <si>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</si>
  <si>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</si>
  <si>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</si>
  <si>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</si>
  <si>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</si>
  <si>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</si>
  <si>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</si>
  <si>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</si>
  <si>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</si>
  <si>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</si>
  <si>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</si>
  <si>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</si>
  <si>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</si>
  <si>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</si>
  <si>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</si>
  <si>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</si>
  <si>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</si>
  <si>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</si>
  <si>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</si>
  <si>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</si>
  <si>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</si>
  <si>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</si>
  <si>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</si>
  <si>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</si>
  <si>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</si>
  <si>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</si>
  <si>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</si>
  <si>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</si>
  <si>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</si>
  <si>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</si>
  <si>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</si>
  <si>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</si>
  <si>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</si>
  <si>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</si>
  <si>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</si>
  <si>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</si>
  <si>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</si>
  <si>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</si>
  <si>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</si>
  <si>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</si>
  <si>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</si>
  <si>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</si>
  <si>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</si>
  <si>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</si>
  <si>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</si>
  <si>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</si>
  <si>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</si>
  <si>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</si>
  <si>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</si>
  <si>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</si>
  <si>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</si>
  <si>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</si>
  <si>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</si>
  <si>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</si>
  <si>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</si>
  <si>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</si>
  <si>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</si>
  <si>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</si>
  <si>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</si>
  <si>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</si>
  <si>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</si>
  <si>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</si>
  <si>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</si>
  <si>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</si>
  <si>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</si>
  <si>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</si>
  <si>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</si>
  <si>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</si>
  <si>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</si>
  <si>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</si>
  <si>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</si>
  <si>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</si>
  <si>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</si>
  <si>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</si>
  <si>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</si>
  <si>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</si>
  <si>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</si>
  <si>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</si>
  <si>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</si>
  <si>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</si>
  <si>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</si>
  <si>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</si>
  <si>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</si>
  <si>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</si>
  <si>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</si>
  <si>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</si>
  <si>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</si>
  <si>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</si>
  <si>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</si>
  <si>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</si>
  <si>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</si>
  <si>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</si>
  <si>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</si>
  <si>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</si>
  <si>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</si>
  <si>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</si>
  <si>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</si>
  <si>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</si>
  <si>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</si>
  <si>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</si>
  <si>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</si>
  <si>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</si>
  <si>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</si>
  <si>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</si>
  <si>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</si>
  <si>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</si>
  <si>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</si>
  <si>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</si>
  <si>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</si>
  <si>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</si>
  <si>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</si>
  <si>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</si>
  <si>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</si>
  <si>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</si>
  <si>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</si>
  <si>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</si>
  <si>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</si>
  <si>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</si>
  <si>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</si>
  <si>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</si>
  <si>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</si>
  <si>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</si>
  <si>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</si>
  <si>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</si>
  <si>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</si>
  <si>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</si>
  <si>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</si>
  <si>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</si>
  <si>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</si>
  <si>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</si>
  <si>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</si>
  <si>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</si>
  <si>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</si>
  <si>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</si>
  <si>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</si>
  <si>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</si>
  <si>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</si>
  <si>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</si>
  <si>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</si>
  <si>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</si>
  <si>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</si>
  <si>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</si>
  <si>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</si>
  <si>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</si>
  <si>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</si>
  <si>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</si>
  <si>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</si>
  <si>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</si>
  <si>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</si>
  <si>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</si>
  <si>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</si>
  <si>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</si>
  <si>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</si>
  <si>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</si>
  <si>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</si>
  <si>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</si>
  <si>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</si>
  <si>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</si>
  <si>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</si>
  <si>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</si>
  <si>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</si>
  <si>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</si>
  <si>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</si>
  <si>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</si>
  <si>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</si>
  <si>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</si>
  <si>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</si>
  <si>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</si>
  <si>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</si>
  <si>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</si>
  <si>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</si>
  <si>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</si>
  <si>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</si>
  <si>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</si>
  <si>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</si>
  <si>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</si>
  <si>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</si>
  <si>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</si>
  <si>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</si>
  <si>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</si>
  <si>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</si>
  <si>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</si>
  <si>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</si>
  <si>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</si>
  <si>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</si>
  <si>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</si>
  <si>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</si>
  <si>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</si>
  <si>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</si>
  <si>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</si>
  <si>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</si>
  <si>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</si>
  <si>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</si>
  <si>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</si>
  <si>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</si>
  <si>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</si>
  <si>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</si>
  <si>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</si>
  <si>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</si>
  <si>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</si>
  <si>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</si>
  <si>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</si>
  <si>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</si>
  <si>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</si>
  <si>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</si>
  <si>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</si>
  <si>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</si>
  <si>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</si>
  <si>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</si>
  <si>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</si>
  <si>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</si>
  <si>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</si>
  <si>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</si>
  <si>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</si>
  <si>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</si>
  <si>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</si>
  <si>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</si>
  <si>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</si>
  <si>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</si>
  <si>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</si>
  <si>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</si>
  <si>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</si>
  <si>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</si>
  <si>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</si>
  <si>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</si>
  <si>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</si>
  <si>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</si>
  <si>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</si>
  <si>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</si>
  <si>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</si>
  <si>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</si>
  <si>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</si>
  <si>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</si>
  <si>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</si>
  <si>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</si>
  <si>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</si>
  <si>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</si>
  <si>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</si>
  <si>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</si>
  <si>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</si>
  <si>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</si>
  <si>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</si>
  <si>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</si>
  <si>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</si>
  <si>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</si>
  <si>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</si>
  <si>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</si>
  <si>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</si>
  <si>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</si>
  <si>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</si>
  <si>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</si>
  <si>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</si>
  <si>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</si>
  <si>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</si>
  <si>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</si>
  <si>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</si>
  <si>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</si>
  <si>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</si>
  <si>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</si>
  <si>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</si>
  <si>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</si>
  <si>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</si>
  <si>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</si>
  <si>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</si>
  <si>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</si>
  <si>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</si>
  <si>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</si>
  <si>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</si>
  <si>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</si>
  <si>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</si>
  <si>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</si>
  <si>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</si>
  <si>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</si>
  <si>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</si>
  <si>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</si>
  <si>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</si>
  <si>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</si>
  <si>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</si>
  <si>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</si>
  <si>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</si>
  <si>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</si>
  <si>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</si>
  <si>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</si>
  <si>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</si>
  <si>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</si>
  <si>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</si>
  <si>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</si>
  <si>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</si>
  <si>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</si>
  <si>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</si>
  <si>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</si>
  <si>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</si>
  <si>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</si>
  <si>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</si>
  <si>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</si>
  <si>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</si>
  <si>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</si>
  <si>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</si>
  <si>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</si>
  <si>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</si>
  <si>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</si>
  <si>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</si>
  <si>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</si>
  <si>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</si>
  <si>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</si>
  <si>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</si>
  <si>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</si>
  <si>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</si>
  <si>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</si>
  <si>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</si>
  <si>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</si>
  <si>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</si>
  <si>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</si>
  <si>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</si>
  <si>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</si>
  <si>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</si>
  <si>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</si>
  <si>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</si>
  <si>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</si>
  <si>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</si>
  <si>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</si>
  <si>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</si>
  <si>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</si>
  <si>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</si>
  <si>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</si>
  <si>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</si>
  <si>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</si>
  <si>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</si>
  <si>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</si>
  <si>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</si>
  <si>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</si>
  <si>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</si>
  <si>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</si>
  <si>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</si>
  <si>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</si>
  <si>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</si>
  <si>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</si>
  <si>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</si>
  <si>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</si>
  <si>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</si>
  <si>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</si>
  <si>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</si>
  <si>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</si>
  <si>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</si>
  <si>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</si>
  <si>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</si>
  <si>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</si>
  <si>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</si>
  <si>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</si>
  <si>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</si>
  <si>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</si>
  <si>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</si>
  <si>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</si>
  <si>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</si>
  <si>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</si>
  <si>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</si>
  <si>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</si>
  <si>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</si>
  <si>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</si>
  <si>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</si>
  <si>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</si>
  <si>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</si>
  <si>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</si>
  <si>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</si>
  <si>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</si>
  <si>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</si>
  <si>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</si>
  <si>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</si>
  <si>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</si>
  <si>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</si>
  <si>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</si>
  <si>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</si>
  <si>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</si>
  <si>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</si>
  <si>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</si>
  <si>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</si>
  <si>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</si>
  <si>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</si>
  <si>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</si>
  <si>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</si>
  <si>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</si>
  <si>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</si>
  <si>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</si>
  <si>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</si>
  <si>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</si>
  <si>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</si>
  <si>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</si>
  <si>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</si>
  <si>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</si>
  <si>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</si>
  <si>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</si>
  <si>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</si>
  <si>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</si>
  <si>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</si>
  <si>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</si>
  <si>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</si>
  <si>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</si>
  <si>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</si>
  <si>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</si>
  <si>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</si>
  <si>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</si>
  <si>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</si>
  <si>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</si>
  <si>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</si>
  <si>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</si>
  <si>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</si>
  <si>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</si>
  <si>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</si>
  <si>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</si>
  <si>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</si>
  <si>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</si>
  <si>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</si>
  <si>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</si>
  <si>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</si>
  <si>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</si>
  <si>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</si>
  <si>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</si>
  <si>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</si>
  <si>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</si>
  <si>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</si>
  <si>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</si>
  <si>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</si>
  <si>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</si>
  <si>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</si>
  <si>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</si>
  <si>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</si>
  <si>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</si>
  <si>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</si>
  <si>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</si>
  <si>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</si>
  <si>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</si>
  <si>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</si>
  <si>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</si>
  <si>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</si>
  <si>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</si>
  <si>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</si>
  <si>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</si>
  <si>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</si>
  <si>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</si>
  <si>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</si>
  <si>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</si>
  <si>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</si>
  <si>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</si>
  <si>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</si>
  <si>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</si>
  <si>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</si>
  <si>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</si>
  <si>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</si>
  <si>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</si>
  <si>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</si>
  <si>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</si>
  <si>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</si>
  <si>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</si>
  <si>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</si>
  <si>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</si>
  <si>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</si>
  <si>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</si>
  <si>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</si>
  <si>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</si>
  <si>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</si>
  <si>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</si>
  <si>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</si>
  <si>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</si>
  <si>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</si>
  <si>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</si>
  <si>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</si>
  <si>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</si>
  <si>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</si>
  <si>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</si>
  <si>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</si>
  <si>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</si>
  <si>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</si>
  <si>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</si>
  <si>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</si>
  <si>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</si>
  <si>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</si>
  <si>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</si>
  <si>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</si>
  <si>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</si>
  <si>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</si>
  <si>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</si>
  <si>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</si>
  <si>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</si>
  <si>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</si>
  <si>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</si>
  <si>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</si>
  <si>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</si>
  <si>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</si>
  <si>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</si>
  <si>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</si>
  <si>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</si>
  <si>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</si>
  <si>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</si>
  <si>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</si>
  <si>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</si>
  <si>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</si>
  <si>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</si>
  <si>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</si>
  <si>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</si>
  <si>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</si>
  <si>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</si>
  <si>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</si>
  <si>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</si>
  <si>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</si>
  <si>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</si>
  <si>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</si>
  <si>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</si>
  <si>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</si>
  <si>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</si>
  <si>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</si>
  <si>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</si>
  <si>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</si>
  <si>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</si>
  <si>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</si>
  <si>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</si>
  <si>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</si>
  <si>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</si>
  <si>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</si>
  <si>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</si>
  <si>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</si>
  <si>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</si>
  <si>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</si>
  <si>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</si>
  <si>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</si>
  <si>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</si>
  <si>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</si>
  <si>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</si>
  <si>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</si>
  <si>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</si>
  <si>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</si>
  <si>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</si>
  <si>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</si>
  <si>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</si>
  <si>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</si>
  <si>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</si>
  <si>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</si>
  <si>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</si>
  <si>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</si>
  <si>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</si>
  <si>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</si>
  <si>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</si>
  <si>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</si>
  <si>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</si>
  <si>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</si>
  <si>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</si>
  <si>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</si>
  <si>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</si>
  <si>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</si>
  <si>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</si>
  <si>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</si>
  <si>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</si>
  <si>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</si>
  <si>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</si>
  <si>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</si>
  <si>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</si>
  <si>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</si>
  <si>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</si>
  <si>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</si>
  <si>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</si>
  <si>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</si>
  <si>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</si>
  <si>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</si>
  <si>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</si>
  <si>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</si>
  <si>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</si>
  <si>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</si>
  <si>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</si>
  <si>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</si>
  <si>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</si>
  <si>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</si>
  <si>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</si>
  <si>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</si>
  <si>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</si>
  <si>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</si>
  <si>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</si>
  <si>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</si>
  <si>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</si>
  <si>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</si>
  <si>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</si>
  <si>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</si>
  <si>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</si>
  <si>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</si>
  <si>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</si>
  <si>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</si>
  <si>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</si>
  <si>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</si>
  <si>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</si>
  <si>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</si>
  <si>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</si>
  <si>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</si>
  <si>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</si>
  <si>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</si>
  <si>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</si>
  <si>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</si>
  <si>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</si>
  <si>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</si>
  <si>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</si>
  <si>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</si>
  <si>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</si>
  <si>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</si>
  <si>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</si>
  <si>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</si>
  <si>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</si>
  <si>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</si>
  <si>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</si>
  <si>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</si>
  <si>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</si>
  <si>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</si>
  <si>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</si>
  <si>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</si>
  <si>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</si>
  <si>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</si>
  <si>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</si>
  <si>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</si>
  <si>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</si>
  <si>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</si>
  <si>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</si>
  <si>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</si>
  <si>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</si>
  <si>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</si>
  <si>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</si>
  <si>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</si>
  <si>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</si>
  <si>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</si>
  <si>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</si>
  <si>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</si>
  <si>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</si>
  <si>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</si>
  <si>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</si>
  <si>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</si>
  <si>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</si>
  <si>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</si>
  <si>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</si>
  <si>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</si>
  <si>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</si>
  <si>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</si>
  <si>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</si>
  <si>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</si>
  <si>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</si>
  <si>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</si>
  <si>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</si>
  <si>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</si>
  <si>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</si>
  <si>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</si>
  <si>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</si>
  <si>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</si>
  <si>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</si>
  <si>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</si>
  <si>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</si>
  <si>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</si>
  <si>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</si>
  <si>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</si>
  <si>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</si>
  <si>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</si>
  <si>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</si>
  <si>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</si>
  <si>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</si>
  <si>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</si>
  <si>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</si>
  <si>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</si>
  <si>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</si>
  <si>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</si>
  <si>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</si>
  <si>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</si>
  <si>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</si>
  <si>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</si>
  <si>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</si>
  <si>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</si>
  <si>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</si>
  <si>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</si>
  <si>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</si>
  <si>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</si>
  <si>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</si>
  <si>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</si>
  <si>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</si>
  <si>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</si>
  <si>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</si>
  <si>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</si>
  <si>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</si>
  <si>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</si>
  <si>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</si>
  <si>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</si>
  <si>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</si>
  <si>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</si>
  <si>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</si>
  <si>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</si>
  <si>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</si>
  <si>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</si>
  <si>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</si>
  <si>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</si>
  <si>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</si>
  <si>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</si>
  <si>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</si>
  <si>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</si>
  <si>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</si>
  <si>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</si>
  <si>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</si>
  <si>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</si>
  <si>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</si>
  <si>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</si>
  <si>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</si>
  <si>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</si>
  <si>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</si>
  <si>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</si>
  <si>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</si>
  <si>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</si>
  <si>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</si>
  <si>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</si>
  <si>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</si>
  <si>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</si>
  <si>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</si>
  <si>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</si>
  <si>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</si>
  <si>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</si>
  <si>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</si>
  <si>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</si>
  <si>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</si>
  <si>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</si>
  <si>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</si>
  <si>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</si>
  <si>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</si>
  <si>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</si>
  <si>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</si>
  <si>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</si>
  <si>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</si>
  <si>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</si>
  <si>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</si>
  <si>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</si>
  <si>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</si>
  <si>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</si>
  <si>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</si>
  <si>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</si>
  <si>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</si>
  <si>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</si>
  <si>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</si>
  <si>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</si>
  <si>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</si>
  <si>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</si>
  <si>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</si>
  <si>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</si>
  <si>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</si>
  <si>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</si>
  <si>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</si>
  <si>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</si>
  <si>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</si>
  <si>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</si>
  <si>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</si>
  <si>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</si>
  <si>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</si>
  <si>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</si>
  <si>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</si>
  <si>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</si>
  <si>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</si>
  <si>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</si>
  <si>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</si>
  <si>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</si>
  <si>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</si>
  <si>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</si>
  <si>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</si>
  <si>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</si>
  <si>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</si>
  <si>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</si>
  <si>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</si>
  <si>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</si>
  <si>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</si>
  <si>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</si>
  <si>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</si>
  <si>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</si>
  <si>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</si>
  <si>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</si>
  <si>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</si>
  <si>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</si>
  <si>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</si>
  <si>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</si>
  <si>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</si>
  <si>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</si>
  <si>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</si>
  <si>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</si>
  <si>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</si>
  <si>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</si>
  <si>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</si>
  <si>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</si>
  <si>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</si>
  <si>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</si>
  <si>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</si>
  <si>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</si>
  <si>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</si>
  <si>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</si>
  <si>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</si>
  <si>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</si>
  <si>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</si>
  <si>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</si>
  <si>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</si>
  <si>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</si>
  <si>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</si>
  <si>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</si>
  <si>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</si>
  <si>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</si>
  <si>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</si>
  <si>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</si>
  <si>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</si>
  <si>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</si>
  <si>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</si>
  <si>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</si>
  <si>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</si>
  <si>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</si>
  <si>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</si>
  <si>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</si>
  <si>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</si>
  <si>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</si>
  <si>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</si>
  <si>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</si>
  <si>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</si>
  <si>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</si>
  <si>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</si>
  <si>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</si>
  <si>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</si>
  <si>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</si>
  <si>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</si>
  <si>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</si>
  <si>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</si>
  <si>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</si>
  <si>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</si>
  <si>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</si>
  <si>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</si>
  <si>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</si>
  <si>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</si>
  <si>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</si>
  <si>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</si>
  <si>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</si>
  <si>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</si>
  <si>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</si>
  <si>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</si>
  <si>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</si>
  <si>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</si>
  <si>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</si>
  <si>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</si>
  <si>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</si>
  <si>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</si>
  <si>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</si>
  <si>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</si>
  <si>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</si>
  <si>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</si>
  <si>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</si>
  <si>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</si>
  <si>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</si>
  <si>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</si>
  <si>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</si>
  <si>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</si>
  <si>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</si>
  <si>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</si>
  <si>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</si>
  <si>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</si>
  <si>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</si>
  <si>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</si>
  <si>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</si>
  <si>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</si>
  <si>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</si>
  <si>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</si>
  <si>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</si>
  <si>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</si>
  <si>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</si>
  <si>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</si>
  <si>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</si>
  <si>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</si>
  <si>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</si>
  <si>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</si>
  <si>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</si>
  <si>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</si>
  <si>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</si>
  <si>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</si>
  <si>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</si>
  <si>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</si>
  <si>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</si>
  <si>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</si>
  <si>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</si>
  <si>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</si>
  <si>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</si>
  <si>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</si>
  <si>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</si>
  <si>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</si>
  <si>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</si>
  <si>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</si>
  <si>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</si>
  <si>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</si>
  <si>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</si>
  <si>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</si>
  <si>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</si>
  <si>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</si>
  <si>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</si>
  <si>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</si>
  <si>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</si>
  <si>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</si>
  <si>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</si>
  <si>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</si>
  <si>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</si>
  <si>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</si>
  <si>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</si>
  <si>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</si>
  <si>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</si>
  <si>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</si>
  <si>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</si>
  <si>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</si>
  <si>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</si>
  <si>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</si>
  <si>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</si>
  <si>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</si>
  <si>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</si>
  <si>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</si>
  <si>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</si>
  <si>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</si>
  <si>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</si>
  <si>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</si>
  <si>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</si>
  <si>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</si>
  <si>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</si>
  <si>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</si>
  <si>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</si>
  <si>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</si>
  <si>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</si>
  <si>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</si>
  <si>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</si>
  <si>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</si>
  <si>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</si>
  <si>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</si>
  <si>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</si>
  <si>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</si>
  <si>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</si>
  <si>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</si>
  <si>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</si>
  <si>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</si>
  <si>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</si>
  <si>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</si>
  <si>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</si>
  <si>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</si>
  <si>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</si>
  <si>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</si>
  <si>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</si>
  <si>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</si>
  <si>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</si>
  <si>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</si>
  <si>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</si>
  <si>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</si>
  <si>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</si>
  <si>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</si>
  <si>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</si>
  <si>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</si>
  <si>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</si>
  <si>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</si>
  <si>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</si>
  <si>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</si>
  <si>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</si>
  <si>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</si>
  <si>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</si>
  <si>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</si>
  <si>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</si>
  <si>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</si>
  <si>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</si>
  <si>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</si>
  <si>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</si>
  <si>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</si>
  <si>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</si>
  <si>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</si>
  <si>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</si>
  <si>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</si>
  <si>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</si>
  <si>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</si>
  <si>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</si>
  <si>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</si>
  <si>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</si>
  <si>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</si>
  <si>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</si>
  <si>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</si>
  <si>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</si>
  <si>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</si>
  <si>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</si>
  <si>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</si>
  <si>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</si>
  <si>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</si>
  <si>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</si>
  <si>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</si>
  <si>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</si>
  <si>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</si>
  <si>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</si>
  <si>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</si>
  <si>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</si>
  <si>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</si>
  <si>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</si>
  <si>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</si>
  <si>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</si>
  <si>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</si>
  <si>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</si>
  <si>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</si>
  <si>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</si>
  <si>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</si>
  <si>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</si>
  <si>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</si>
  <si>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</si>
  <si>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</si>
  <si>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</si>
  <si>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</si>
  <si>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</si>
  <si>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</si>
  <si>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</si>
  <si>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</si>
  <si>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</si>
  <si>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</si>
  <si>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</si>
  <si>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</si>
  <si>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</si>
  <si>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</si>
  <si>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</si>
  <si>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</si>
  <si>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</si>
  <si>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</si>
  <si>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</si>
  <si>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</si>
  <si>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</si>
  <si>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</si>
  <si>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</si>
  <si>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</si>
  <si>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</si>
  <si>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</si>
  <si>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</si>
  <si>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</si>
  <si>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</si>
  <si>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</si>
  <si>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</si>
  <si>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</si>
  <si>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</si>
  <si>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</si>
  <si>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</si>
  <si>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</si>
  <si>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</si>
  <si>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</si>
  <si>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</si>
  <si>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</si>
  <si>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</si>
  <si>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</si>
  <si>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</si>
  <si>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</si>
  <si>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</si>
  <si>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</si>
  <si>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</si>
  <si>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</si>
  <si>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</si>
  <si>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</si>
  <si>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</si>
  <si>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</si>
  <si>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</si>
  <si>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</si>
  <si>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</si>
  <si>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</si>
  <si>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</si>
  <si>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</si>
  <si>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</si>
  <si>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</si>
  <si>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</si>
  <si>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</si>
  <si>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</si>
  <si>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</si>
  <si>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</si>
  <si>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</si>
  <si>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</si>
  <si>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</si>
  <si>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</si>
  <si>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</si>
  <si>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</si>
  <si>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</si>
  <si>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</si>
  <si>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</si>
  <si>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</si>
  <si>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</si>
  <si>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</si>
  <si>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</si>
  <si>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</si>
  <si>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</si>
  <si>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</si>
  <si>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</si>
  <si>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</si>
  <si>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</si>
  <si>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</si>
  <si>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</si>
  <si>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</si>
  <si>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</si>
  <si>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</si>
  <si>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</si>
  <si>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</si>
  <si>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</si>
  <si>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</si>
  <si>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</si>
  <si>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</si>
  <si>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</si>
  <si>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</si>
  <si>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</si>
  <si>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</si>
  <si>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</si>
  <si>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</si>
  <si>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</si>
  <si>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</si>
  <si>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</si>
  <si>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</si>
  <si>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</si>
  <si>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</si>
  <si>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</si>
  <si>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</si>
  <si>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</si>
  <si>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</si>
  <si>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</si>
  <si>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</si>
  <si>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</si>
  <si>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</si>
  <si>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</si>
  <si>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</si>
  <si>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</si>
  <si>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</si>
  <si>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</si>
  <si>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</si>
  <si>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</si>
  <si>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</si>
  <si>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</si>
  <si>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</si>
  <si>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</si>
  <si>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</si>
  <si>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</si>
  <si>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</si>
  <si>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</si>
  <si>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</si>
  <si>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</si>
  <si>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</si>
  <si>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</si>
  <si>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</si>
  <si>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</si>
  <si>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</si>
  <si>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</si>
  <si>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</si>
  <si>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</si>
  <si>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</si>
  <si>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</si>
  <si>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</si>
  <si>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</si>
  <si>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</si>
  <si>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</si>
  <si>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</si>
  <si>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</si>
  <si>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</si>
  <si>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</si>
  <si>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</si>
  <si>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</si>
  <si>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</si>
  <si>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</si>
  <si>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</si>
  <si>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</si>
  <si>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</si>
  <si>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</si>
  <si>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</si>
  <si>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</si>
  <si>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</si>
  <si>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</si>
  <si>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</si>
  <si>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</si>
  <si>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</si>
  <si>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</si>
  <si>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</si>
  <si>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</si>
  <si>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</si>
  <si>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</si>
  <si>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</si>
  <si>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</si>
  <si>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</si>
  <si>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</si>
  <si>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</si>
  <si>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</si>
  <si>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</si>
  <si>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</si>
  <si>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</si>
  <si>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</si>
  <si>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</si>
  <si>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</si>
  <si>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</si>
  <si>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</si>
  <si>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</si>
  <si>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</si>
  <si>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</si>
  <si>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</si>
  <si>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</si>
  <si>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</si>
  <si>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</si>
  <si>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</si>
  <si>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</si>
  <si>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</si>
  <si>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</si>
  <si>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</si>
  <si>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</si>
  <si>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</si>
  <si>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</si>
  <si>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</si>
  <si>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</si>
  <si>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</si>
  <si>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</si>
  <si>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</si>
  <si>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</si>
  <si>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</si>
  <si>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</si>
  <si>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</si>
  <si>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</si>
  <si>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</si>
  <si>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</si>
  <si>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</si>
  <si>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</si>
  <si>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</si>
  <si>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</si>
  <si>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</si>
  <si>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</si>
  <si>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</si>
  <si>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</si>
  <si>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</si>
  <si>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</si>
  <si>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</si>
  <si>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</si>
  <si>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</si>
  <si>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</si>
  <si>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</si>
  <si>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</si>
  <si>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</si>
  <si>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</si>
  <si>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</si>
  <si>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</si>
  <si>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</si>
  <si>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</si>
  <si>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</si>
  <si>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</si>
  <si>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</si>
  <si>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</si>
  <si>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</si>
  <si>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</si>
  <si>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</si>
  <si>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</si>
  <si>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</si>
  <si>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</si>
  <si>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</si>
  <si>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</si>
  <si>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</si>
  <si>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</si>
  <si>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</si>
  <si>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</si>
  <si>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</si>
  <si>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</si>
  <si>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</si>
  <si>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</si>
  <si>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</si>
  <si>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</si>
  <si>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</si>
  <si>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</si>
  <si>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</si>
  <si>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</si>
  <si>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</si>
  <si>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</si>
  <si>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</si>
  <si>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</si>
  <si>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</si>
  <si>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</si>
  <si>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</si>
  <si>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</si>
  <si>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</si>
  <si>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</si>
  <si>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</si>
  <si>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</si>
  <si>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</si>
  <si>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</si>
  <si>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</si>
  <si>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</si>
  <si>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</si>
  <si>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</si>
  <si>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</si>
  <si>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</si>
  <si>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</si>
  <si>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</si>
  <si>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</si>
  <si>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</si>
  <si>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</si>
  <si>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</si>
  <si>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</si>
  <si>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</si>
  <si>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</si>
  <si>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</si>
  <si>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</si>
  <si>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</si>
  <si>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</si>
  <si>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</si>
  <si>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</si>
  <si>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</si>
  <si>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</si>
  <si>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</si>
  <si>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</si>
  <si>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</si>
  <si>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</si>
  <si>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</si>
  <si>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</si>
  <si>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</si>
  <si>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</si>
  <si>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</si>
  <si>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</si>
  <si>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</si>
  <si>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</si>
  <si>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</si>
  <si>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</si>
  <si>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</si>
  <si>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</si>
  <si>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</si>
  <si>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</si>
  <si>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</si>
  <si>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</si>
  <si>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</si>
  <si>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</si>
  <si>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</si>
  <si>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</si>
  <si>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</si>
  <si>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</si>
  <si>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</si>
  <si>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</si>
  <si>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</si>
  <si>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</si>
  <si>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</si>
  <si>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</si>
  <si>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</si>
  <si>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</si>
  <si>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</si>
  <si>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</si>
  <si>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</si>
  <si>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</si>
  <si>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</si>
  <si>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</si>
  <si>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</si>
  <si>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</si>
  <si>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</si>
  <si>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</si>
  <si>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</si>
  <si>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</si>
  <si>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</si>
  <si>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</si>
  <si>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</si>
  <si>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</si>
  <si>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</si>
  <si>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</si>
  <si>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</si>
  <si>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</si>
  <si>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</si>
  <si>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</si>
  <si>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</si>
  <si>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</si>
  <si>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</si>
  <si>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</si>
  <si>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</si>
  <si>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</si>
  <si>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</si>
  <si>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</si>
  <si>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</si>
  <si>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</si>
  <si>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</si>
  <si>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</si>
  <si>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</si>
  <si>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</si>
  <si>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</si>
  <si>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</si>
  <si>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</si>
  <si>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</si>
  <si>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</si>
  <si>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</si>
  <si>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</si>
  <si>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</si>
  <si>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</si>
  <si>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</si>
  <si>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</si>
  <si>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</si>
  <si>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</si>
  <si>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</si>
  <si>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</si>
  <si>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</si>
  <si>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</si>
  <si>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</si>
  <si>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</si>
  <si>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</si>
  <si>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</si>
  <si>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</si>
  <si>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</si>
  <si>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</si>
  <si>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</si>
  <si>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</si>
  <si>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</si>
  <si>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</si>
  <si>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</si>
  <si>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</si>
  <si>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</si>
  <si>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</si>
  <si>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</si>
  <si>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</si>
  <si>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</si>
  <si>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</si>
  <si>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</si>
  <si>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</si>
  <si>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</si>
  <si>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</si>
  <si>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</si>
  <si>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</si>
  <si>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</si>
  <si>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</si>
  <si>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</si>
  <si>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</si>
  <si>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</si>
  <si>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</si>
  <si>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</si>
  <si>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</si>
  <si>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</si>
  <si>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</si>
  <si>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</si>
  <si>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</si>
  <si>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</si>
  <si>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</si>
  <si>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</si>
  <si>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</si>
  <si>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</si>
  <si>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</si>
  <si>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</si>
  <si>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</si>
  <si>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</si>
  <si>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</si>
  <si>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</si>
  <si>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</si>
  <si>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</si>
  <si>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</si>
  <si>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</si>
  <si>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</si>
  <si>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</si>
  <si>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</si>
  <si>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</si>
  <si>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</si>
  <si>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</si>
  <si>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</si>
  <si>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</si>
  <si>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</si>
  <si>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</si>
  <si>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</si>
  <si>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</si>
  <si>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</si>
  <si>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</si>
  <si>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</si>
  <si>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</si>
  <si>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</si>
  <si>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</si>
  <si>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</si>
  <si>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</si>
  <si>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</si>
  <si>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</si>
  <si>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</si>
  <si>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</si>
  <si>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</si>
  <si>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</si>
  <si>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</si>
  <si>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</si>
  <si>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</si>
  <si>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</si>
  <si>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</si>
  <si>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</si>
  <si>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</si>
  <si>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</si>
  <si>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</si>
  <si>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</si>
  <si>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</si>
  <si>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</si>
  <si>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</si>
  <si>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</si>
  <si>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</si>
  <si>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</si>
  <si>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</si>
  <si>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</si>
  <si>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</si>
  <si>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</si>
  <si>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</si>
  <si>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</si>
  <si>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</si>
  <si>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</si>
  <si>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</si>
  <si>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</si>
  <si>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</si>
  <si>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</si>
  <si>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</si>
  <si>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</si>
  <si>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</si>
  <si>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</si>
  <si>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</si>
  <si>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</si>
  <si>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</si>
  <si>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</si>
  <si>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</si>
  <si>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</si>
  <si>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</si>
  <si>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</si>
  <si>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</si>
  <si>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</si>
  <si>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</si>
  <si>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</si>
  <si>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</si>
  <si>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</si>
  <si>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</si>
  <si>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</si>
  <si>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</si>
  <si>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</si>
  <si>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</si>
  <si>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</si>
  <si>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</si>
  <si>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</si>
  <si>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</si>
  <si>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</si>
  <si>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</si>
  <si>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</si>
  <si>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</si>
  <si>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</si>
  <si>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</si>
  <si>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</si>
  <si>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</si>
  <si>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</si>
  <si>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</si>
  <si>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</si>
  <si>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</si>
  <si>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</si>
  <si>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</si>
  <si>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</si>
  <si>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</si>
  <si>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</si>
  <si>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</si>
  <si>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</si>
  <si>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</si>
  <si>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</si>
  <si>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</si>
  <si>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</si>
  <si>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</si>
  <si>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</si>
  <si>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</si>
  <si>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</si>
  <si>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</si>
  <si>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</si>
  <si>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</si>
  <si>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</si>
  <si>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</si>
  <si>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</si>
  <si>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</si>
  <si>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</si>
  <si>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</si>
  <si>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</si>
  <si>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</si>
  <si>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</si>
  <si>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</si>
  <si>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</si>
  <si>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</si>
  <si>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</si>
  <si>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</si>
  <si>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</si>
  <si>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</si>
  <si>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</si>
  <si>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</si>
  <si>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</si>
  <si>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</si>
  <si>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</si>
  <si>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</si>
  <si>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</si>
  <si>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</si>
  <si>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</si>
  <si>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</si>
  <si>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</si>
  <si>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</si>
  <si>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</si>
  <si>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</si>
  <si>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</si>
  <si>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</si>
  <si>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</si>
  <si>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</si>
  <si>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</si>
  <si>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</si>
  <si>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</si>
  <si>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</si>
  <si>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</si>
  <si>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</si>
  <si>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</si>
  <si>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</si>
  <si>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</si>
  <si>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</si>
  <si>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</si>
  <si>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</si>
  <si>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</si>
  <si>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</si>
  <si>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</si>
  <si>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</si>
  <si>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</si>
  <si>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</si>
  <si>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</si>
  <si>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</si>
  <si>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</si>
  <si>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</si>
  <si>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</si>
  <si>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</si>
  <si>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</si>
  <si>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</si>
  <si>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</si>
  <si>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</si>
  <si>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</si>
  <si>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</si>
  <si>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</si>
  <si>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</si>
  <si>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</si>
  <si>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</si>
  <si>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</si>
  <si>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</si>
  <si>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</si>
  <si>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</si>
  <si>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</si>
  <si>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</si>
  <si>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</si>
  <si>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</si>
  <si>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</si>
  <si>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</si>
  <si>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</si>
  <si>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</si>
  <si>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</si>
  <si>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</si>
  <si>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</si>
  <si>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</si>
  <si>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</si>
  <si>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</si>
  <si>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</si>
  <si>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</si>
  <si>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</si>
  <si>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</si>
  <si>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</si>
  <si>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</si>
  <si>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</si>
  <si>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</si>
  <si>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</si>
  <si>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</si>
  <si>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</si>
  <si>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</si>
  <si>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</si>
  <si>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</si>
  <si>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</si>
  <si>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</si>
  <si>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</si>
  <si>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</si>
  <si>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</si>
  <si>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</si>
  <si>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</si>
  <si>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</si>
  <si>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</si>
  <si>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</si>
  <si>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</si>
  <si>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</si>
  <si>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</si>
  <si>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</si>
  <si>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</si>
  <si>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</si>
  <si>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</si>
  <si>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</si>
  <si>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</si>
  <si>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</si>
  <si>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</si>
  <si>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</si>
  <si>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</si>
  <si>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</si>
  <si>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</si>
  <si>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</si>
  <si>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</si>
  <si>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</si>
  <si>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</si>
  <si>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</si>
  <si>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</si>
  <si>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</si>
  <si>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</si>
  <si>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</si>
  <si>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</si>
  <si>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</si>
  <si>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</si>
  <si>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</si>
  <si>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</si>
  <si>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</si>
  <si>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</si>
  <si>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</si>
  <si>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</si>
  <si>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</si>
  <si>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</si>
  <si>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</si>
  <si>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</si>
  <si>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</si>
  <si>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</si>
  <si>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</si>
  <si>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</si>
  <si>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</si>
  <si>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</si>
  <si>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</si>
  <si>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</si>
  <si>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</si>
  <si>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</si>
  <si>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</si>
  <si>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</si>
  <si>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</si>
  <si>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</si>
  <si>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</si>
  <si>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</si>
  <si>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</si>
  <si>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</si>
  <si>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</si>
  <si>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</si>
  <si>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</si>
  <si>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</si>
  <si>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</si>
  <si>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</si>
  <si>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</si>
  <si>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</si>
  <si>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</si>
  <si>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</si>
  <si>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</si>
  <si>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</si>
  <si>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</si>
  <si>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</si>
  <si>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</si>
  <si>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</si>
  <si>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</si>
  <si>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</si>
  <si>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</si>
  <si>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</si>
  <si>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</si>
  <si>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</si>
  <si>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</si>
  <si>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</si>
  <si>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</si>
  <si>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</si>
  <si>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</si>
  <si>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</si>
  <si>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</si>
  <si>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</si>
  <si>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</si>
  <si>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</si>
  <si>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</si>
  <si>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</si>
  <si>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</si>
  <si>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</si>
  <si>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</si>
  <si>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</si>
  <si>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</si>
  <si>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</si>
  <si>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</si>
  <si>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</si>
  <si>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</si>
  <si>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</si>
  <si>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</si>
  <si>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</si>
  <si>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</si>
  <si>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</si>
  <si>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</si>
  <si>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</si>
  <si>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</si>
  <si>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</si>
  <si>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</si>
  <si>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</si>
  <si>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</si>
  <si>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</si>
  <si>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</si>
  <si>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</si>
  <si>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</si>
  <si>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</si>
  <si>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</si>
  <si>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</si>
  <si>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</si>
  <si>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</si>
  <si>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</si>
  <si>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</si>
  <si>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</si>
  <si>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</si>
  <si>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</si>
  <si>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</si>
  <si>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</si>
  <si>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</si>
  <si>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</si>
  <si>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</si>
  <si>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</si>
  <si>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</si>
  <si>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</si>
  <si>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</si>
  <si>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</si>
  <si>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</si>
  <si>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</si>
  <si>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</si>
  <si>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</si>
  <si>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</si>
  <si>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</si>
  <si>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</si>
  <si>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</si>
  <si>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</si>
  <si>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</si>
  <si>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</si>
  <si>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</si>
  <si>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</si>
  <si>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</si>
  <si>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</si>
  <si>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</si>
  <si>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</si>
  <si>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</si>
  <si>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</si>
  <si>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</si>
  <si>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</si>
  <si>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</si>
  <si>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</si>
  <si>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</si>
  <si>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</si>
  <si>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</si>
  <si>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</si>
  <si>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</si>
  <si>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</si>
  <si>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</si>
  <si>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</si>
  <si>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</si>
  <si>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</si>
  <si>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</si>
  <si>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</si>
  <si>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</si>
  <si>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</si>
  <si>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</si>
  <si>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</si>
  <si>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</si>
  <si>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</si>
  <si>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</si>
  <si>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</si>
  <si>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</si>
  <si>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</si>
  <si>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</si>
  <si>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</si>
  <si>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</si>
  <si>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</si>
  <si>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</si>
  <si>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</si>
  <si>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</si>
  <si>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</si>
  <si>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</si>
  <si>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</si>
  <si>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</si>
  <si>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</si>
  <si>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</si>
  <si>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</si>
  <si>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</si>
  <si>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</si>
  <si>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</si>
  <si>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</si>
  <si>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</si>
  <si>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</si>
  <si>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</si>
  <si>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</si>
  <si>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</si>
  <si>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</si>
  <si>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</si>
  <si>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</si>
  <si>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</si>
  <si>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</si>
  <si>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</si>
  <si>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</si>
  <si>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</si>
  <si>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</si>
  <si>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</si>
  <si>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</si>
  <si>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</si>
  <si>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</si>
  <si>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</si>
  <si>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</si>
  <si>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</si>
  <si>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</si>
  <si>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</si>
  <si>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</si>
  <si>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</si>
  <si>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</si>
  <si>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</si>
  <si>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</si>
  <si>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</si>
  <si>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</si>
  <si>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</si>
  <si>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</si>
  <si>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</si>
  <si>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</si>
  <si>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</si>
  <si>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</si>
  <si>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</si>
  <si>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</si>
  <si>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</si>
  <si>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</si>
  <si>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</si>
  <si>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</si>
  <si>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</si>
  <si>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</si>
  <si>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</si>
  <si>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</si>
  <si>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</si>
  <si>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</si>
  <si>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</si>
  <si>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</si>
  <si>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</si>
  <si>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</si>
  <si>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</si>
  <si>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</si>
  <si>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</si>
  <si>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</si>
  <si>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</si>
  <si>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</si>
  <si>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</si>
  <si>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</si>
  <si>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</si>
  <si>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</si>
  <si>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</si>
  <si>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</si>
  <si>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</si>
  <si>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</si>
  <si>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</si>
  <si>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</si>
  <si>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</si>
  <si>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</si>
  <si>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</si>
  <si>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</si>
  <si>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</si>
  <si>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</si>
  <si>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</si>
  <si>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</si>
  <si>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</si>
  <si>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</si>
  <si>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</si>
  <si>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</si>
  <si>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</si>
  <si>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</si>
  <si>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</si>
  <si>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</si>
  <si>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</si>
  <si>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</si>
  <si>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</si>
  <si>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</si>
  <si>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</si>
  <si>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</si>
  <si>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</si>
  <si>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</si>
  <si>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</si>
  <si>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</si>
  <si>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</si>
  <si>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</si>
  <si>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</si>
  <si>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</si>
  <si>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</si>
  <si>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</si>
  <si>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</si>
  <si>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</si>
  <si>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</si>
  <si>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</si>
  <si>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</si>
  <si>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</si>
  <si>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</si>
  <si>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</si>
  <si>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</si>
  <si>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</si>
  <si>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</si>
  <si>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</si>
  <si>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</si>
  <si>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</si>
  <si>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</si>
  <si>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</si>
  <si>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</si>
  <si>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</si>
  <si>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</si>
  <si>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</si>
  <si>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</si>
  <si>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</si>
  <si>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</si>
  <si>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</si>
  <si>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</si>
  <si>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</si>
  <si>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</si>
  <si>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</si>
  <si>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</si>
  <si>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</si>
  <si>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</si>
  <si>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</si>
  <si>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</si>
  <si>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</si>
  <si>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</si>
  <si>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</si>
  <si>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</si>
  <si>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</si>
  <si>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</si>
  <si>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</si>
  <si>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</si>
  <si>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</si>
  <si>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</si>
  <si>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</si>
  <si>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</si>
  <si>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</si>
  <si>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</si>
  <si>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</si>
  <si>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</si>
  <si>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</si>
  <si>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</si>
  <si>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</si>
  <si>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</si>
  <si>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</si>
  <si>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</si>
  <si>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</si>
  <si>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</si>
  <si>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</si>
  <si>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</si>
  <si>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</si>
  <si>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</si>
  <si>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</si>
  <si>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</si>
  <si>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</si>
  <si>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</si>
  <si>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</si>
  <si>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</si>
  <si>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</si>
  <si>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</si>
  <si>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</si>
  <si>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</si>
  <si>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</si>
  <si>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</si>
  <si>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</si>
  <si>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</si>
  <si>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</si>
  <si>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</si>
  <si>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</si>
  <si>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</si>
  <si>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</si>
  <si>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</si>
  <si>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</si>
  <si>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</si>
  <si>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</si>
  <si>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</si>
  <si>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</si>
  <si>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</si>
  <si>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</si>
  <si>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</si>
  <si>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</si>
  <si>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</si>
  <si>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</si>
  <si>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</si>
  <si>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</si>
  <si>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</si>
  <si>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</si>
  <si>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</si>
  <si>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</si>
  <si>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</si>
  <si>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</si>
  <si>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</si>
  <si>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</si>
  <si>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</si>
  <si>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</si>
  <si>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</si>
  <si>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</si>
  <si>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</si>
  <si>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</si>
  <si>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</si>
  <si>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</si>
  <si>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</si>
  <si>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</si>
  <si>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</si>
  <si>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</si>
  <si>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</si>
  <si>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</si>
  <si>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</si>
  <si>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</si>
  <si>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</si>
  <si>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</si>
  <si>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</si>
  <si>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</si>
  <si>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</si>
  <si>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</si>
  <si>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</si>
  <si>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</si>
  <si>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</si>
  <si>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</si>
  <si>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</si>
  <si>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</si>
  <si>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</si>
  <si>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</si>
  <si>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</si>
  <si>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</si>
  <si>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</si>
  <si>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</si>
  <si>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</si>
  <si>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</si>
  <si>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</si>
  <si>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</si>
  <si>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</si>
  <si>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</si>
  <si>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</si>
  <si>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</si>
  <si>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</si>
  <si>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</si>
  <si>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</si>
  <si>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</si>
  <si>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</si>
  <si>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</si>
  <si>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</si>
  <si>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</si>
  <si>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</si>
  <si>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</si>
  <si>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</si>
  <si>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</si>
  <si>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</si>
  <si>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</si>
  <si>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</si>
  <si>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</si>
  <si>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</si>
  <si>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</si>
  <si>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</si>
  <si>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</si>
  <si>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</si>
  <si>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</si>
  <si>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</si>
  <si>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</si>
  <si>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</si>
  <si>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</si>
  <si>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</si>
  <si>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</si>
  <si>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</si>
  <si>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</si>
  <si>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</si>
  <si>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</si>
  <si>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</si>
  <si>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</si>
  <si>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</si>
  <si>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</si>
  <si>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</si>
  <si>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</si>
  <si>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</si>
  <si>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</si>
  <si>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</si>
  <si>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</si>
  <si>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</si>
  <si>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</si>
  <si>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</si>
  <si>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</si>
  <si>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</si>
  <si>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</si>
  <si>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</si>
  <si>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</si>
  <si>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</si>
  <si>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</si>
  <si>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</si>
  <si>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</si>
  <si>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</si>
  <si>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</si>
  <si>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</si>
  <si>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</si>
  <si>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</si>
  <si>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</si>
  <si>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</si>
  <si>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</si>
  <si>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</si>
  <si>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</si>
  <si>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</si>
  <si>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</si>
  <si>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</si>
  <si>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</si>
  <si>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</si>
  <si>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</si>
  <si>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</si>
  <si>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</si>
  <si>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</si>
  <si>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</si>
  <si>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</si>
  <si>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</si>
  <si>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</si>
  <si>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</si>
  <si>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</si>
  <si>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</si>
  <si>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</si>
  <si>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</si>
  <si>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</si>
  <si>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</si>
  <si>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</si>
  <si>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</si>
  <si>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</si>
  <si>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</si>
  <si>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</si>
  <si>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</si>
  <si>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</si>
  <si>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</si>
  <si>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</si>
  <si>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</si>
  <si>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</si>
  <si>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</si>
  <si>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</si>
  <si>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</si>
  <si>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</si>
  <si>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</si>
  <si>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</si>
  <si>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</si>
  <si>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</si>
  <si>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</si>
  <si>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</si>
  <si>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</si>
  <si>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</si>
  <si>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</si>
  <si>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</si>
  <si>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</si>
  <si>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</si>
  <si>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</si>
  <si>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</si>
  <si>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</si>
  <si>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</si>
  <si>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</si>
  <si>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</si>
  <si>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</si>
  <si>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</si>
  <si>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</si>
  <si>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</si>
  <si>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</si>
  <si>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</si>
  <si>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</si>
  <si>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</si>
  <si>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</si>
  <si>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</si>
  <si>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</si>
  <si>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</si>
  <si>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</si>
  <si>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</si>
  <si>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</si>
  <si>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</si>
  <si>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</si>
  <si>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</si>
  <si>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</si>
  <si>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</si>
  <si>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</si>
  <si>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</si>
  <si>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</si>
  <si>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</si>
  <si>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</si>
  <si>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</si>
  <si>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</si>
  <si>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</si>
  <si>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</si>
  <si>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</si>
  <si>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</si>
  <si>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</si>
  <si>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</si>
  <si>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</si>
  <si>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</si>
  <si>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</si>
  <si>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</si>
  <si>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</si>
  <si>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</si>
  <si>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</si>
  <si>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</si>
  <si>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</si>
  <si>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</si>
  <si>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</si>
  <si>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</si>
  <si>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</si>
  <si>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</si>
  <si>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</si>
  <si>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</si>
  <si>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</si>
  <si>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</si>
  <si>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</si>
  <si>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</si>
  <si>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</si>
  <si>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</si>
  <si>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</si>
  <si>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</si>
  <si>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</si>
  <si>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</si>
  <si>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</si>
  <si>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</si>
  <si>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</si>
  <si>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</si>
  <si>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</si>
  <si>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</si>
  <si>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</si>
  <si>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</si>
  <si>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</si>
  <si>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</si>
  <si>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</si>
  <si>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</si>
  <si>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</si>
  <si>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</si>
  <si>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</si>
  <si>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</si>
  <si>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</si>
  <si>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</si>
  <si>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</si>
  <si>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</si>
  <si>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</si>
  <si>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</si>
  <si>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</si>
  <si>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</si>
  <si>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</si>
  <si>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</si>
  <si>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</si>
  <si>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</si>
  <si>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</si>
  <si>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</si>
  <si>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</si>
  <si>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</si>
  <si>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</si>
  <si>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</si>
  <si>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</si>
  <si>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</si>
  <si>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</si>
  <si>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</si>
  <si>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</si>
  <si>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</si>
  <si>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</si>
  <si>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</si>
  <si>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</si>
  <si>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</si>
  <si>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</si>
  <si>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</si>
  <si>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</si>
  <si>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</si>
  <si>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</si>
  <si>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</si>
  <si>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</si>
  <si>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</si>
  <si>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</si>
  <si>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</si>
  <si>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</si>
  <si>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</si>
  <si>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</si>
  <si>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</si>
  <si>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</si>
  <si>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</si>
  <si>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</si>
  <si>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</si>
  <si>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</si>
  <si>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</si>
  <si>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</si>
  <si>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</si>
  <si>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</si>
  <si>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</si>
  <si>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</si>
  <si>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</si>
  <si>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</si>
  <si>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</si>
  <si>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</si>
  <si>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</si>
  <si>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</si>
  <si>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</si>
  <si>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</si>
  <si>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</si>
  <si>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</si>
  <si>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</si>
  <si>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</si>
  <si>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</si>
  <si>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</si>
  <si>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</si>
  <si>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</si>
  <si>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</si>
  <si>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</si>
  <si>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</si>
  <si>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</si>
  <si>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</si>
  <si>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</si>
  <si>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</si>
  <si>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</si>
  <si>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</si>
  <si>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</si>
  <si>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</si>
  <si>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</si>
  <si>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</si>
  <si>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</si>
  <si>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</si>
  <si>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</si>
  <si>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</si>
  <si>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</si>
  <si>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</si>
  <si>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</si>
  <si>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</si>
  <si>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</si>
  <si>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</si>
  <si>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</si>
  <si>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</si>
  <si>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</si>
  <si>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</si>
  <si>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</si>
  <si>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</si>
  <si>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</si>
  <si>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</si>
  <si>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</si>
  <si>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</si>
  <si>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</si>
  <si>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</si>
  <si>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</si>
  <si>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</si>
  <si>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</si>
  <si>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</si>
  <si>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</si>
  <si>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</si>
  <si>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</si>
  <si>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</si>
  <si>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</si>
  <si>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</si>
  <si>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</si>
  <si>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</si>
  <si>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</si>
  <si>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</si>
  <si>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</si>
  <si>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</si>
  <si>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</si>
  <si>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</si>
  <si>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</si>
  <si>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</si>
  <si>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</si>
  <si>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</si>
  <si>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</si>
  <si>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</si>
  <si>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</si>
  <si>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</si>
  <si>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</si>
  <si>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</si>
  <si>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</si>
  <si>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</si>
  <si>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</si>
  <si>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</si>
  <si>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</si>
  <si>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</si>
  <si>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</si>
  <si>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</si>
  <si>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</si>
  <si>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</si>
  <si>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</si>
  <si>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</si>
  <si>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</si>
  <si>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</si>
  <si>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</si>
  <si>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</si>
  <si>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</si>
  <si>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</si>
  <si>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</si>
  <si>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</si>
  <si>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</si>
  <si>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</si>
  <si>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</si>
  <si>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</si>
  <si>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</si>
  <si>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</si>
  <si>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</si>
  <si>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</si>
  <si>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</si>
  <si>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</si>
  <si>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</si>
  <si>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</si>
  <si>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</si>
  <si>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</si>
  <si>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</si>
  <si>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</si>
  <si>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</si>
  <si>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</si>
  <si>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</si>
  <si>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</si>
  <si>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</si>
  <si>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</si>
  <si>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</si>
  <si>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</si>
  <si>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</si>
  <si>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</si>
  <si>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</si>
  <si>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</si>
  <si>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</si>
  <si>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</si>
  <si>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</si>
  <si>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</si>
  <si>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</si>
  <si>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</si>
  <si>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</si>
  <si>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</si>
  <si>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</si>
  <si>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</si>
  <si>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</si>
  <si>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</si>
  <si>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</si>
  <si>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</si>
  <si>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</si>
  <si>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</si>
  <si>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</si>
  <si>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</si>
  <si>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</si>
  <si>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</si>
  <si>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</si>
  <si>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</si>
  <si>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</si>
  <si>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</si>
  <si>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</si>
  <si>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</si>
  <si>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</si>
  <si>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</si>
  <si>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</si>
  <si>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</si>
  <si>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</si>
  <si>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</si>
  <si>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</si>
  <si>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</si>
  <si>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</si>
  <si>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</si>
  <si>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</si>
  <si>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</si>
  <si>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</si>
  <si>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</si>
  <si>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</si>
  <si>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</si>
  <si>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</si>
  <si>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</si>
  <si>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</si>
  <si>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</si>
  <si>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</si>
  <si>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</si>
  <si>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</si>
  <si>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</si>
  <si>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</si>
  <si>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</si>
  <si>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</si>
  <si>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</si>
  <si>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</si>
  <si>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</si>
  <si>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</si>
  <si>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</si>
  <si>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</si>
  <si>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</si>
  <si>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</si>
  <si>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</si>
  <si>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</si>
  <si>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</si>
  <si>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</si>
  <si>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</si>
  <si>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</si>
  <si>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</si>
  <si>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</si>
  <si>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</si>
  <si>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</si>
  <si>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</si>
  <si>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</si>
  <si>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</si>
  <si>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</si>
  <si>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</si>
  <si>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</si>
  <si>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</si>
  <si>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</si>
  <si>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</si>
  <si>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</si>
  <si>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</si>
  <si>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</si>
  <si>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</si>
  <si>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</si>
  <si>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</si>
  <si>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</si>
  <si>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</si>
  <si>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</si>
  <si>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</si>
  <si>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</si>
  <si>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</si>
  <si>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</si>
  <si>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</si>
  <si>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</si>
  <si>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</si>
  <si>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</si>
  <si>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</si>
  <si>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</si>
  <si>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</si>
  <si>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</si>
  <si>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</si>
  <si>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</si>
  <si>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</si>
  <si>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</si>
  <si>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</si>
  <si>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</si>
  <si>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</si>
  <si>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</si>
  <si>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</si>
  <si>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</si>
  <si>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</si>
  <si>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</si>
  <si>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</si>
  <si>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</si>
  <si>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</si>
  <si>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</si>
  <si>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</si>
  <si>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</si>
  <si>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</si>
  <si>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</si>
  <si>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</si>
  <si>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</si>
  <si>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</si>
  <si>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</si>
  <si>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</si>
  <si>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</si>
  <si>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</si>
  <si>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</si>
  <si>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</si>
  <si>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</si>
  <si>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</si>
  <si>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</si>
  <si>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</si>
  <si>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</si>
  <si>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</si>
  <si>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</si>
  <si>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</si>
  <si>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</si>
  <si>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</si>
  <si>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</si>
  <si>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</si>
  <si>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</si>
  <si>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</si>
  <si>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</si>
  <si>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</si>
  <si>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</si>
  <si>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</si>
  <si>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</si>
  <si>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</si>
  <si>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</si>
  <si>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</si>
  <si>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</si>
  <si>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</si>
  <si>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</si>
  <si>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</si>
  <si>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</si>
  <si>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</si>
  <si>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</si>
  <si>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</si>
  <si>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</si>
  <si>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</si>
  <si>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</si>
  <si>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</si>
  <si>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</si>
  <si>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</si>
  <si>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</si>
  <si>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</si>
  <si>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</si>
  <si>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</si>
  <si>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</si>
  <si>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</si>
  <si>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</si>
  <si>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</si>
  <si>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</si>
  <si>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</si>
  <si>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</si>
  <si>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</si>
  <si>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</si>
  <si>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</si>
  <si>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</si>
  <si>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</si>
  <si>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</si>
  <si>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</si>
  <si>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</si>
  <si>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</si>
  <si>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</si>
  <si>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</si>
  <si>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</si>
  <si>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</si>
  <si>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</si>
  <si>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</si>
  <si>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</si>
  <si>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</si>
  <si>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</si>
  <si>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</si>
  <si>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</si>
  <si>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</si>
  <si>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</si>
  <si>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</si>
  <si>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</si>
  <si>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</si>
  <si>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</si>
  <si>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</si>
  <si>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</si>
  <si>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</si>
  <si>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</si>
  <si>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</si>
  <si>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</si>
  <si>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</si>
  <si>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</si>
  <si>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</si>
  <si>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</si>
  <si>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</si>
  <si>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</si>
  <si>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</si>
  <si>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</si>
  <si>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</si>
  <si>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</si>
  <si>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</si>
  <si>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</si>
  <si>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</si>
  <si>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</si>
  <si>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</si>
  <si>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</si>
  <si>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</si>
  <si>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</si>
  <si>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</si>
  <si>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</si>
  <si>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</si>
  <si>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</si>
  <si>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</si>
  <si>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</si>
  <si>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</si>
  <si>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</si>
  <si>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</si>
  <si>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</si>
  <si>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</si>
  <si>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</si>
  <si>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</si>
  <si>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</si>
  <si>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</si>
  <si>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</si>
  <si>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</si>
  <si>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</si>
  <si>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</si>
  <si>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</si>
  <si>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</si>
  <si>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</si>
  <si>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</si>
  <si>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</si>
  <si>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</si>
  <si>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</si>
  <si>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</si>
  <si>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</si>
  <si>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</si>
  <si>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</si>
  <si>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</si>
  <si>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</si>
  <si>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</si>
  <si>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</si>
  <si>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</si>
  <si>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</si>
  <si>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</si>
  <si>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</si>
  <si>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</si>
  <si>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</si>
  <si>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</si>
  <si>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</si>
  <si>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</si>
  <si>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</si>
  <si>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</si>
  <si>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</si>
  <si>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</si>
  <si>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</si>
  <si>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</si>
  <si>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</si>
  <si>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</si>
  <si>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</si>
  <si>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</si>
  <si>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</si>
  <si>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</si>
  <si>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</si>
  <si>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</si>
  <si>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</si>
  <si>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</si>
  <si>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</si>
  <si>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</si>
  <si>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</si>
  <si>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</si>
  <si>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</si>
  <si>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</si>
  <si>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</si>
  <si>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</si>
  <si>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</si>
  <si>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</si>
  <si>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</si>
  <si>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</si>
  <si>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</si>
  <si>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</si>
  <si>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</si>
  <si>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</si>
  <si>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</si>
  <si>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</si>
  <si>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</si>
  <si>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</si>
  <si>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</si>
  <si>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</si>
  <si>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</si>
  <si>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</si>
  <si>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</si>
  <si>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</si>
  <si>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</si>
  <si>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</si>
  <si>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</si>
  <si>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</si>
  <si>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</si>
  <si>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</si>
  <si>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</si>
  <si>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</si>
  <si>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</si>
  <si>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</si>
  <si>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</si>
  <si>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</si>
  <si>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</si>
  <si>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</si>
  <si>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</si>
  <si>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</si>
  <si>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</si>
  <si>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</si>
  <si>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</si>
  <si>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</si>
  <si>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</si>
  <si>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</si>
  <si>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</si>
  <si>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</si>
  <si>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</si>
  <si>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</si>
  <si>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</si>
  <si>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</si>
  <si>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</si>
  <si>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</si>
  <si>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</si>
  <si>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</si>
  <si>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</si>
  <si>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</si>
  <si>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</si>
  <si>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</si>
  <si>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</si>
  <si>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</si>
  <si>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</si>
  <si>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</si>
  <si>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</si>
  <si>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</si>
  <si>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</si>
  <si>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</si>
  <si>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</si>
  <si>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</si>
  <si>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</si>
  <si>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</si>
  <si>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</si>
  <si>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</si>
  <si>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</si>
  <si>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</si>
  <si>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</si>
  <si>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</si>
  <si>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</si>
  <si>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</si>
  <si>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</si>
  <si>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</si>
  <si>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</si>
  <si>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</si>
  <si>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</si>
  <si>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</si>
  <si>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</si>
  <si>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</si>
  <si>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</si>
  <si>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</si>
  <si>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</si>
  <si>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</si>
  <si>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</si>
  <si>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</si>
  <si>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</si>
  <si>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</si>
  <si>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</si>
  <si>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</si>
  <si>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</si>
  <si>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</si>
  <si>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</si>
  <si>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</si>
  <si>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</si>
  <si>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</si>
  <si>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</si>
  <si>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</si>
  <si>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</si>
  <si>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</si>
  <si>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</si>
  <si>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</si>
  <si>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</si>
  <si>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</si>
  <si>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</si>
  <si>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</si>
  <si>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</si>
  <si>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</si>
  <si>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</si>
  <si>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</si>
  <si>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</si>
  <si>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</si>
  <si>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</si>
  <si>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</si>
  <si>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</si>
  <si>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</si>
  <si>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</si>
  <si>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</si>
  <si>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</si>
  <si>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</si>
  <si>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</si>
  <si>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</si>
  <si>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</si>
  <si>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</si>
  <si>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</si>
  <si>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</si>
  <si>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</si>
  <si>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</si>
  <si>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</si>
  <si>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</si>
  <si>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</si>
  <si>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</si>
  <si>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</si>
  <si>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</si>
  <si>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</si>
  <si>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</si>
  <si>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</si>
  <si>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</si>
  <si>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</si>
  <si>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</si>
  <si>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</si>
  <si>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</si>
  <si>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</si>
  <si>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</si>
  <si>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</si>
  <si>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</si>
  <si>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</si>
  <si>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</si>
  <si>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</si>
  <si>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</si>
  <si>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</si>
  <si>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</si>
  <si>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</si>
  <si>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</si>
  <si>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</si>
  <si>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</si>
  <si>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</si>
  <si>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</si>
  <si>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</si>
  <si>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</si>
  <si>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</si>
  <si>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</si>
  <si>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</si>
  <si>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</si>
  <si>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</si>
  <si>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</si>
  <si>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</si>
  <si>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</si>
  <si>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</si>
  <si>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</si>
  <si>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</si>
  <si>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</si>
  <si>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</si>
  <si>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</si>
  <si>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</si>
  <si>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</si>
  <si>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</si>
  <si>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</si>
  <si>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</si>
  <si>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</si>
  <si>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</si>
  <si>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</si>
  <si>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</si>
  <si>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</si>
  <si>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</si>
  <si>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</si>
  <si>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</si>
  <si>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</si>
  <si>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</si>
  <si>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</si>
  <si>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</si>
  <si>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</si>
  <si>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</si>
  <si>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</si>
  <si>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</si>
  <si>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</si>
  <si>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</si>
  <si>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</si>
  <si>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</si>
  <si>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</si>
  <si>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</si>
  <si>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</si>
  <si>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</si>
  <si>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</si>
  <si>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</si>
  <si>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</si>
  <si>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</si>
  <si>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</si>
  <si>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</si>
  <si>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</si>
  <si>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</si>
  <si>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</si>
  <si>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</si>
  <si>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</si>
  <si>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</si>
  <si>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</si>
  <si>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</si>
  <si>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</si>
  <si>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</si>
  <si>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</si>
  <si>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</si>
  <si>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</si>
  <si>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</si>
  <si>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</si>
  <si>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</si>
  <si>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</si>
  <si>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</si>
  <si>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</si>
  <si>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</si>
  <si>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</si>
  <si>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</si>
  <si>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</si>
  <si>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</si>
  <si>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</si>
  <si>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</si>
  <si>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</si>
  <si>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</si>
  <si>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</si>
  <si>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</si>
  <si>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</si>
  <si>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</si>
  <si>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</si>
  <si>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</si>
  <si>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</si>
  <si>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</si>
  <si>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</si>
  <si>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</si>
  <si>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</si>
  <si>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</si>
  <si>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</si>
  <si>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</si>
  <si>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</si>
  <si>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</si>
  <si>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</si>
  <si>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</si>
  <si>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</si>
  <si>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</si>
  <si>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</si>
  <si>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</si>
  <si>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</si>
  <si>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</si>
  <si>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</si>
  <si>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</si>
  <si>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</si>
  <si>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</si>
  <si>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</si>
  <si>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</si>
  <si>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</si>
  <si>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</si>
  <si>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</si>
  <si>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</si>
  <si>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</si>
  <si>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</si>
  <si>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</si>
  <si>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</si>
  <si>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</si>
  <si>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</si>
  <si>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</si>
  <si>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</si>
  <si>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</si>
  <si>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</si>
  <si>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</si>
  <si>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</si>
  <si>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</si>
  <si>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</si>
  <si>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</si>
  <si>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</si>
  <si>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</si>
  <si>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</si>
  <si>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</si>
  <si>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</si>
  <si>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</si>
  <si>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</si>
  <si>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</si>
  <si>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</si>
  <si>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</si>
  <si>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</si>
  <si>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</si>
  <si>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</si>
  <si>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</si>
  <si>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</si>
  <si>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</si>
  <si>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</si>
  <si>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</si>
  <si>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</si>
  <si>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</si>
  <si>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</si>
  <si>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</si>
  <si>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</si>
  <si>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</si>
  <si>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</si>
  <si>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</si>
  <si>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</si>
  <si>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</si>
  <si>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</si>
  <si>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</si>
  <si>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</si>
  <si>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</si>
  <si>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</si>
  <si>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</si>
  <si>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</si>
  <si>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</si>
  <si>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</si>
  <si>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</si>
  <si>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</si>
  <si>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</si>
  <si>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</si>
  <si>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</si>
  <si>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</si>
  <si>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</si>
  <si>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</si>
  <si>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</si>
  <si>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</si>
  <si>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</si>
  <si>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</si>
  <si>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</si>
  <si>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</si>
  <si>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</si>
  <si>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</si>
  <si>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</si>
  <si>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</si>
  <si>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</si>
  <si>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</si>
  <si>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</si>
  <si>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</si>
  <si>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</si>
  <si>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</si>
  <si>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</si>
  <si>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</si>
  <si>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</si>
  <si>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</si>
  <si>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</si>
  <si>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</si>
  <si>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</si>
  <si>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</si>
  <si>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</si>
  <si>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</si>
  <si>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</si>
  <si>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</si>
  <si>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</si>
  <si>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</si>
  <si>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</si>
  <si>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</si>
  <si>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</si>
  <si>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</si>
  <si>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</si>
  <si>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</si>
  <si>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</si>
  <si>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</si>
  <si>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</si>
  <si>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</si>
  <si>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</si>
  <si>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</si>
  <si>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</si>
  <si>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</si>
  <si>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</si>
  <si>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</si>
  <si>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</si>
  <si>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</si>
  <si>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</si>
  <si>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</si>
  <si>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</si>
  <si>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</si>
  <si>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</si>
  <si>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</si>
  <si>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</si>
  <si>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</si>
  <si>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</si>
  <si>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</si>
  <si>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</si>
  <si>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</si>
  <si>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</si>
  <si>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</si>
  <si>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</si>
  <si>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</si>
  <si>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</si>
  <si>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</si>
  <si>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</si>
  <si>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</si>
  <si>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</si>
  <si>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</si>
  <si>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</si>
  <si>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</si>
  <si>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</si>
  <si>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</si>
  <si>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</si>
  <si>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</si>
  <si>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</si>
  <si>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</si>
  <si>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</si>
  <si>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</si>
  <si>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</si>
  <si>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</si>
  <si>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</si>
  <si>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</si>
  <si>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</si>
  <si>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</si>
  <si>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</si>
  <si>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</si>
  <si>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</si>
  <si>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</si>
  <si>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</si>
  <si>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</si>
  <si>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</si>
  <si>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</si>
  <si>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</si>
  <si>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</si>
  <si>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</si>
  <si>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</si>
  <si>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</si>
  <si>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</si>
  <si>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</si>
  <si>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</si>
  <si>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</si>
  <si>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</si>
  <si>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</si>
  <si>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</si>
  <si>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</si>
  <si>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</si>
  <si>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</si>
  <si>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</si>
  <si>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</si>
  <si>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</si>
  <si>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</si>
  <si>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</si>
  <si>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</si>
  <si>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</si>
  <si>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</si>
  <si>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</si>
  <si>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</si>
  <si>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</si>
  <si>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</si>
  <si>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</si>
  <si>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</si>
  <si>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</si>
  <si>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</si>
  <si>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</si>
  <si>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</si>
  <si>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</si>
  <si>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</si>
  <si>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</si>
  <si>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</si>
  <si>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</si>
  <si>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</si>
  <si>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</si>
  <si>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</si>
  <si>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</si>
  <si>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</si>
  <si>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</si>
  <si>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</si>
  <si>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</si>
  <si>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</si>
  <si>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</si>
  <si>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</si>
  <si>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</si>
  <si>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</si>
  <si>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</si>
  <si>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</si>
  <si>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</si>
  <si>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</si>
  <si>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</si>
  <si>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</si>
  <si>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</si>
  <si>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</si>
  <si>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</si>
  <si>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</si>
  <si>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</si>
  <si>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</si>
  <si>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</si>
  <si>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</si>
  <si>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</si>
  <si>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</si>
  <si>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</si>
  <si>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</si>
  <si>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</si>
  <si>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</si>
  <si>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</si>
  <si>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</si>
  <si>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</si>
  <si>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</si>
  <si>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</si>
  <si>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</si>
  <si>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</si>
  <si>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</si>
  <si>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</si>
  <si>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</si>
  <si>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</si>
  <si>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</si>
  <si>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</si>
  <si>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</si>
  <si>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</si>
  <si>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</si>
  <si>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</si>
  <si>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</si>
  <si>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</si>
  <si>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</si>
  <si>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</si>
  <si>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</si>
  <si>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</si>
  <si>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</si>
  <si>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</si>
  <si>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</si>
  <si>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</si>
  <si>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</si>
  <si>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</si>
  <si>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</si>
  <si>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</si>
  <si>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</si>
  <si>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</si>
  <si>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</si>
  <si>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</si>
  <si>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</si>
  <si>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</si>
  <si>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</si>
  <si>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</si>
  <si>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</si>
  <si>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</si>
  <si>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</si>
  <si>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</si>
  <si>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</si>
  <si>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</si>
  <si>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</si>
  <si>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</si>
  <si>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</si>
  <si>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</si>
  <si>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</si>
  <si>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</si>
  <si>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</si>
  <si>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</si>
  <si>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</si>
  <si>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</si>
  <si>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</si>
  <si>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</si>
  <si>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</si>
  <si>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</si>
  <si>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</si>
  <si>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</si>
  <si>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</si>
  <si>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</si>
  <si>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</si>
  <si>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</si>
  <si>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</si>
  <si>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</si>
  <si>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</si>
  <si>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</si>
  <si>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</si>
  <si>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</si>
  <si>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</si>
  <si>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</si>
  <si>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</si>
  <si>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</si>
  <si>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</si>
  <si>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</si>
  <si>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</si>
  <si>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</si>
  <si>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</si>
  <si>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</si>
  <si>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</si>
  <si>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</si>
  <si>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</si>
  <si>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</si>
  <si>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</si>
  <si>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</si>
  <si>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</si>
  <si>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</si>
  <si>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</si>
  <si>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</si>
  <si>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</si>
  <si>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</si>
  <si>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</si>
  <si>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</si>
  <si>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</si>
  <si>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</si>
  <si>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</si>
  <si>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</si>
  <si>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</si>
  <si>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</si>
  <si>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</si>
  <si>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</si>
  <si>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</si>
  <si>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</si>
  <si>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</si>
  <si>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</si>
  <si>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</si>
  <si>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</si>
  <si>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</si>
  <si>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</si>
  <si>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</si>
  <si>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</si>
  <si>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</si>
  <si>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</si>
  <si>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</si>
  <si>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</si>
  <si>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</si>
  <si>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</si>
  <si>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</si>
  <si>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</si>
  <si>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</si>
  <si>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</si>
  <si>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</si>
  <si>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</si>
  <si>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</si>
  <si>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</si>
  <si>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</si>
  <si>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</si>
  <si>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</si>
  <si>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</si>
  <si>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</si>
  <si>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</si>
  <si>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</si>
  <si>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</si>
  <si>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</si>
  <si>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</si>
  <si>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</si>
  <si>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</si>
  <si>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</si>
  <si>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</si>
  <si>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</si>
  <si>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</si>
  <si>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</si>
  <si>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</si>
  <si>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</si>
  <si>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</si>
  <si>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</si>
  <si>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</si>
  <si>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</si>
  <si>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</si>
  <si>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</si>
  <si>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</si>
  <si>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</si>
  <si>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</si>
  <si>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</si>
  <si>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</si>
  <si>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</si>
  <si>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</si>
  <si>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</si>
  <si>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</si>
  <si>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</si>
  <si>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</si>
  <si>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</si>
  <si>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</si>
  <si>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</si>
  <si>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</si>
  <si>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</si>
  <si>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</si>
  <si>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</si>
  <si>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</si>
  <si>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</si>
  <si>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</si>
  <si>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</si>
  <si>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</si>
  <si>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</si>
  <si>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</si>
  <si>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</si>
  <si>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</si>
  <si>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</si>
  <si>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</si>
  <si>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</si>
  <si>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</si>
  <si>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</si>
  <si>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</si>
  <si>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</si>
  <si>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</si>
  <si>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</si>
  <si>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</si>
  <si>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</si>
  <si>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</si>
  <si>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</si>
  <si>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</si>
  <si>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</si>
  <si>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</si>
  <si>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</si>
  <si>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</si>
  <si>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</si>
  <si>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</si>
  <si>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</si>
  <si>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</si>
  <si>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</si>
  <si>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</si>
  <si>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</si>
  <si>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</si>
  <si>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</si>
  <si>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</si>
  <si>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</si>
  <si>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</si>
  <si>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</si>
  <si>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</si>
  <si>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</si>
  <si>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</si>
  <si>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</si>
  <si>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</si>
  <si>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</si>
  <si>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</si>
  <si>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</si>
  <si>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</si>
  <si>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</si>
  <si>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</si>
  <si>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</si>
  <si>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</si>
  <si>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</si>
  <si>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</si>
  <si>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</si>
  <si>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</si>
  <si>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</si>
  <si>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</si>
  <si>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</si>
  <si>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</si>
  <si>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</si>
  <si>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</si>
  <si>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</si>
  <si>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</si>
  <si>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</si>
  <si>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</si>
  <si>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</si>
  <si>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</si>
  <si>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</si>
  <si>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</si>
  <si>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</si>
  <si>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</si>
  <si>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</si>
  <si>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</si>
  <si>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</si>
  <si>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</si>
  <si>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</si>
  <si>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</si>
  <si>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</si>
  <si>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</si>
  <si>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</si>
  <si>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</si>
  <si>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</si>
  <si>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</si>
  <si>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</si>
  <si>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</si>
  <si>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</si>
  <si>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</si>
  <si>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</si>
  <si>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</si>
  <si>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</si>
  <si>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</si>
  <si>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</si>
  <si>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</si>
  <si>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</si>
  <si>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</si>
  <si>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</si>
  <si>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</si>
  <si>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</si>
  <si>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</si>
  <si>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</si>
  <si>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</si>
  <si>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</si>
  <si>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</si>
  <si>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</si>
  <si>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</si>
  <si>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</si>
  <si>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</si>
  <si>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</si>
  <si>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</si>
  <si>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</si>
  <si>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</si>
  <si>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</si>
  <si>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</si>
  <si>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</si>
  <si>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</si>
  <si>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</si>
  <si>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</si>
  <si>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</si>
  <si>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</si>
  <si>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</si>
  <si>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</si>
  <si>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</si>
  <si>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</si>
  <si>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</si>
  <si>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</si>
  <si>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</si>
  <si>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</si>
  <si>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</si>
  <si>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</si>
  <si>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</si>
  <si>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</si>
  <si>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</si>
  <si>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</si>
  <si>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</si>
  <si>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</si>
  <si>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</si>
  <si>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</si>
  <si>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</si>
  <si>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</si>
  <si>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</si>
  <si>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</si>
  <si>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</si>
  <si>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</si>
  <si>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</si>
  <si>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</si>
  <si>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</si>
  <si>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</si>
  <si>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</si>
  <si>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</si>
  <si>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</si>
  <si>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</si>
  <si>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</si>
  <si>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</si>
  <si>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</si>
  <si>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</si>
  <si>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</si>
  <si>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</si>
  <si>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</si>
  <si>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</si>
  <si>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</si>
  <si>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</si>
  <si>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</si>
  <si>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</si>
  <si>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</si>
  <si>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</si>
  <si>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</si>
  <si>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</si>
  <si>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</si>
  <si>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</si>
  <si>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</si>
  <si>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</si>
  <si>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</si>
  <si>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</si>
  <si>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</si>
  <si>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</si>
  <si>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</si>
  <si>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</si>
  <si>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</si>
  <si>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</si>
  <si>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</si>
  <si>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</si>
  <si>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</si>
  <si>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</si>
  <si>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</si>
  <si>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</si>
  <si>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</si>
  <si>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</si>
  <si>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</si>
  <si>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</si>
  <si>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</si>
  <si>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</si>
  <si>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</si>
  <si>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</si>
  <si>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</si>
  <si>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</si>
  <si>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</si>
  <si>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</si>
  <si>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</si>
  <si>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</si>
  <si>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</si>
  <si>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</si>
  <si>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</si>
  <si>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</si>
  <si>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</si>
  <si>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</si>
  <si>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</si>
  <si>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</si>
  <si>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</si>
  <si>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</si>
  <si>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</si>
  <si>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</si>
  <si>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</si>
  <si>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</si>
  <si>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</si>
  <si>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</si>
  <si>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</si>
  <si>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</si>
  <si>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</si>
  <si>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</si>
  <si>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</si>
  <si>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</si>
  <si>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</si>
  <si>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</si>
  <si>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</si>
  <si>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</si>
  <si>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</si>
  <si>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</si>
  <si>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</si>
  <si>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</si>
  <si>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</si>
  <si>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</si>
  <si>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</si>
  <si>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</si>
  <si>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</si>
  <si>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</si>
  <si>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</si>
  <si>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</si>
  <si>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</si>
  <si>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</si>
  <si>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</si>
  <si>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</si>
  <si>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</si>
  <si>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</si>
  <si>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</si>
  <si>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</si>
  <si>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</si>
  <si>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</si>
  <si>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</si>
  <si>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</si>
  <si>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</si>
  <si>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</si>
  <si>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</si>
  <si>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</si>
  <si>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</si>
  <si>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</si>
  <si>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</si>
  <si>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</si>
  <si>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</si>
  <si>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</si>
  <si>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</si>
  <si>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</si>
  <si>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</si>
  <si>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</si>
  <si>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</si>
  <si>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</si>
  <si>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</si>
  <si>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</si>
  <si>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</si>
  <si>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</si>
  <si>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</si>
  <si>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</si>
  <si>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</si>
  <si>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</si>
  <si>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</si>
  <si>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</si>
  <si>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</si>
  <si>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</si>
  <si>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</si>
  <si>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</si>
  <si>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</si>
  <si>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</si>
  <si>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</si>
  <si>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</si>
  <si>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</si>
  <si>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</si>
  <si>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</si>
  <si>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</si>
  <si>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</si>
  <si>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</si>
  <si>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</si>
  <si>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</si>
  <si>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</si>
  <si>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</si>
  <si>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</si>
  <si>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</si>
  <si>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</si>
  <si>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</si>
  <si>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</si>
  <si>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</si>
  <si>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</si>
  <si>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</si>
  <si>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</si>
  <si>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</si>
  <si>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</si>
  <si>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</si>
  <si>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</si>
  <si>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</si>
  <si>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</si>
  <si>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</si>
  <si>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</si>
  <si>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</si>
  <si>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</si>
  <si>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</si>
  <si>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</si>
  <si>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</si>
  <si>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</si>
  <si>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</si>
  <si>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</si>
  <si>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</si>
  <si>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</si>
  <si>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</si>
  <si>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</si>
  <si>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</si>
  <si>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</si>
  <si>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</si>
  <si>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</si>
  <si>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</si>
  <si>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</si>
  <si>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</si>
  <si>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</si>
  <si>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</si>
  <si>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</si>
  <si>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</si>
  <si>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</si>
  <si>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</si>
  <si>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</si>
  <si>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</si>
  <si>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</si>
  <si>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</si>
  <si>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</si>
  <si>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</si>
  <si>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</si>
  <si>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</si>
  <si>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</si>
  <si>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</si>
  <si>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</si>
  <si>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</si>
  <si>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</si>
  <si>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</si>
  <si>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</si>
  <si>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</si>
  <si>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</si>
  <si>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</si>
  <si>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</si>
  <si>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</si>
  <si>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</si>
  <si>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</si>
  <si>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</si>
  <si>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</si>
  <si>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</si>
  <si>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</si>
  <si>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</si>
  <si>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</si>
  <si>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</si>
  <si>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</si>
  <si>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</si>
  <si>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</si>
  <si>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</si>
  <si>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</si>
  <si>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</si>
  <si>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</si>
  <si>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</si>
  <si>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</si>
  <si>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</si>
  <si>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</si>
  <si>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</si>
  <si>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</si>
  <si>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</si>
  <si>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</si>
  <si>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</si>
  <si>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</si>
  <si>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</si>
  <si>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</si>
  <si>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</si>
  <si>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</si>
  <si>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</si>
  <si>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</si>
  <si>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</si>
  <si>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</si>
  <si>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</si>
  <si>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</si>
  <si>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</si>
  <si>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</si>
  <si>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</si>
  <si>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</si>
  <si>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</si>
  <si>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</si>
  <si>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</si>
  <si>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</si>
  <si>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</si>
  <si>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</si>
  <si>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</si>
  <si>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</si>
  <si>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</si>
  <si>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</si>
  <si>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</si>
  <si>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</si>
  <si>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</si>
  <si>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</si>
  <si>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</si>
  <si>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</si>
  <si>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</si>
  <si>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</si>
  <si>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</si>
  <si>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</si>
  <si>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</si>
  <si>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</si>
  <si>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</si>
  <si>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</si>
  <si>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</si>
  <si>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</si>
  <si>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</si>
  <si>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</si>
  <si>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</si>
  <si>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</si>
  <si>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</si>
  <si>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</si>
  <si>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</si>
  <si>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</si>
  <si>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</si>
  <si>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</si>
  <si>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</si>
  <si>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</si>
  <si>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</si>
  <si>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</si>
  <si>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</si>
  <si>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</si>
  <si>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</si>
  <si>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</si>
  <si>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</si>
  <si>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</si>
  <si>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</si>
  <si>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</si>
  <si>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</si>
  <si>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</si>
  <si>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</si>
  <si>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</si>
  <si>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</si>
  <si>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</si>
  <si>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</si>
  <si>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</si>
  <si>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</si>
  <si>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</si>
  <si>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</si>
  <si>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</si>
  <si>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</si>
  <si>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</si>
  <si>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</si>
  <si>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</si>
  <si>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</si>
  <si>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</si>
  <si>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</si>
  <si>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</si>
  <si>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</si>
  <si>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</si>
  <si>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</si>
  <si>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</si>
  <si>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</si>
  <si>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</si>
  <si>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</si>
  <si>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</si>
  <si>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</si>
  <si>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</si>
  <si>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</si>
  <si>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</si>
  <si>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</si>
  <si>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</si>
  <si>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</si>
  <si>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</si>
  <si>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</si>
  <si>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</si>
  <si>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</si>
  <si>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</si>
  <si>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</si>
  <si>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</si>
  <si>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</si>
  <si>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</si>
  <si>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</si>
  <si>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</si>
  <si>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</si>
  <si>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</si>
  <si>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</si>
  <si>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</si>
  <si>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</si>
  <si>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</si>
  <si>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</si>
  <si>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</si>
  <si>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</si>
  <si>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</si>
  <si>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</si>
  <si>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</si>
  <si>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</si>
  <si>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</si>
  <si>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</si>
  <si>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</si>
  <si>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</si>
  <si>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</si>
  <si>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</si>
  <si>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</si>
  <si>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</si>
  <si>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</si>
  <si>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</si>
  <si>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</si>
  <si>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</si>
  <si>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</si>
  <si>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</si>
  <si>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</si>
  <si>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</si>
  <si>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</si>
  <si>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</si>
  <si>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</si>
  <si>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</si>
  <si>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</si>
  <si>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</si>
  <si>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</si>
  <si>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</si>
  <si>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</si>
  <si>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</si>
  <si>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</si>
  <si>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</si>
  <si>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</si>
  <si>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</si>
  <si>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</si>
  <si>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</si>
  <si>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</si>
  <si>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</si>
  <si>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</si>
  <si>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</si>
  <si>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</si>
  <si>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</si>
  <si>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</si>
  <si>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</si>
  <si>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</si>
  <si>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</si>
  <si>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</si>
  <si>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</si>
  <si>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</si>
  <si>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</si>
  <si>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</si>
  <si>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</si>
  <si>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</si>
  <si>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</si>
  <si>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</si>
  <si>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</si>
  <si>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</si>
  <si>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</si>
  <si>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</si>
  <si>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</si>
  <si>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</si>
  <si>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</si>
  <si>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</si>
  <si>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</si>
  <si>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</si>
  <si>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</si>
  <si>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</si>
  <si>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</si>
  <si>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</si>
  <si>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</si>
  <si>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</si>
  <si>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</si>
  <si>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</si>
  <si>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</si>
  <si>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</si>
  <si>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</si>
  <si>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</si>
  <si>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</si>
  <si>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</si>
  <si>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</si>
  <si>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</si>
  <si>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</si>
  <si>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</si>
  <si>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</si>
  <si>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</si>
  <si>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</si>
  <si>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</si>
  <si>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</si>
  <si>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</si>
  <si>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</si>
  <si>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</si>
  <si>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</si>
  <si>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</si>
  <si>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</si>
  <si>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</si>
  <si>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</si>
  <si>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</si>
  <si>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</si>
  <si>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</si>
  <si>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</si>
  <si>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</si>
  <si>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</si>
  <si>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</si>
  <si>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</si>
  <si>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</si>
  <si>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</si>
  <si>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</si>
  <si>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</si>
  <si>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</si>
  <si>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</si>
  <si>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</si>
  <si>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</si>
  <si>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</si>
  <si>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</si>
  <si>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</si>
  <si>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</si>
  <si>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</si>
  <si>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</si>
  <si>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</si>
  <si>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</si>
  <si>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</si>
  <si>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</si>
  <si>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</si>
  <si>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</si>
  <si>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</si>
  <si>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</si>
  <si>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</si>
  <si>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</si>
  <si>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</si>
  <si>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</si>
  <si>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</si>
  <si>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</si>
  <si>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</si>
  <si>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</si>
  <si>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</si>
  <si>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</si>
  <si>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</si>
  <si>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</si>
  <si>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</si>
  <si>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</si>
  <si>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</si>
  <si>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</si>
  <si>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</si>
  <si>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</si>
  <si>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</si>
  <si>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</si>
  <si>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</si>
  <si>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</si>
  <si>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</si>
  <si>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</si>
  <si>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</si>
  <si>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</si>
  <si>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</si>
  <si>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</si>
  <si>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</si>
  <si>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</si>
  <si>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</si>
  <si>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</si>
  <si>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</si>
  <si>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</si>
  <si>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</si>
  <si>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</si>
  <si>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</si>
  <si>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</si>
  <si>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</si>
  <si>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</si>
  <si>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</si>
  <si>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</si>
  <si>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</si>
  <si>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</si>
  <si>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</si>
  <si>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</si>
  <si>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</si>
  <si>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</si>
  <si>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</si>
  <si>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</si>
  <si>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</si>
  <si>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</si>
  <si>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</si>
  <si>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</si>
  <si>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</si>
  <si>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</si>
  <si>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</si>
  <si>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</si>
  <si>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</si>
  <si>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</si>
  <si>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</si>
  <si>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</si>
  <si>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</si>
  <si>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</si>
  <si>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</si>
  <si>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</si>
  <si>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</si>
  <si>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</si>
  <si>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</si>
  <si>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</si>
  <si>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</si>
  <si>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</si>
  <si>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</si>
  <si>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</si>
  <si>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</si>
  <si>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</si>
  <si>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</si>
  <si>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</si>
  <si>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</si>
  <si>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</si>
  <si>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</si>
  <si>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</si>
  <si>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</si>
  <si>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</si>
  <si>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</si>
  <si>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</si>
  <si>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</si>
  <si>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</si>
  <si>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</si>
  <si>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</si>
  <si>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</si>
  <si>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</si>
  <si>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</si>
  <si>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</si>
  <si>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</si>
  <si>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</si>
  <si>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</si>
  <si>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</si>
  <si>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</si>
  <si>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</si>
  <si>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</si>
  <si>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</si>
  <si>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</si>
  <si>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</si>
  <si>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</si>
  <si>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</si>
  <si>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</si>
  <si>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</si>
  <si>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</si>
  <si>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</si>
  <si>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</si>
  <si>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</si>
  <si>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</si>
  <si>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</si>
  <si>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</si>
  <si>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</si>
  <si>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</si>
  <si>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</si>
  <si>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</si>
  <si>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</si>
  <si>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</si>
  <si>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</si>
  <si>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</si>
  <si>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</si>
  <si>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</si>
  <si>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</si>
  <si>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</si>
  <si>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</si>
  <si>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</si>
  <si>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</si>
  <si>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</si>
  <si>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</si>
  <si>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</si>
  <si>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</si>
  <si>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</si>
  <si>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</si>
  <si>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</si>
  <si>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</si>
  <si>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</si>
  <si>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</si>
  <si>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</si>
  <si>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</si>
  <si>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</si>
  <si>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</si>
  <si>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</si>
  <si>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</si>
  <si>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</si>
  <si>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</si>
  <si>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</si>
  <si>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</si>
  <si>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</si>
  <si>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</si>
  <si>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</si>
  <si>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</si>
  <si>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</si>
  <si>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</si>
  <si>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</si>
  <si>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</si>
  <si>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</si>
  <si>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</si>
  <si>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</si>
  <si>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</si>
  <si>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</si>
  <si>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</si>
  <si>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</si>
  <si>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</si>
  <si>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</si>
  <si>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</si>
  <si>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</si>
  <si>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</si>
  <si>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</si>
  <si>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</si>
  <si>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</si>
  <si>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</si>
  <si>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</si>
  <si>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</si>
  <si>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</si>
  <si>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</si>
  <si>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</si>
  <si>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</si>
  <si>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</si>
  <si>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</si>
  <si>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</si>
  <si>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</si>
  <si>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</si>
  <si>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</si>
  <si>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</si>
  <si>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</si>
  <si>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</si>
  <si>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</si>
  <si>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</si>
  <si>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</si>
  <si>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</si>
  <si>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</si>
  <si>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</si>
  <si>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</si>
  <si>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</si>
  <si>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</si>
  <si>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</si>
  <si>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</si>
  <si>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</si>
  <si>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</si>
  <si>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</si>
  <si>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</si>
  <si>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</si>
  <si>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</si>
  <si>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</si>
  <si>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</si>
  <si>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</si>
  <si>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</si>
  <si>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</si>
  <si>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</si>
  <si>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</si>
  <si>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</si>
  <si>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</si>
  <si>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</si>
  <si>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</si>
  <si>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</si>
  <si>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</si>
  <si>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</si>
  <si>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</si>
  <si>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</si>
  <si>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</si>
  <si>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</si>
  <si>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</si>
  <si>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</si>
  <si>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</si>
  <si>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</si>
  <si>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</si>
  <si>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</si>
  <si>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</si>
  <si>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</si>
  <si>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</si>
  <si>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</si>
  <si>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</si>
  <si>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</si>
  <si>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</si>
  <si>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</si>
  <si>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</si>
  <si>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</si>
  <si>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</si>
  <si>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</si>
  <si>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</si>
  <si>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</si>
  <si>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</si>
  <si>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</si>
  <si>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</si>
  <si>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</si>
  <si>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</si>
  <si>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</si>
  <si>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</si>
  <si>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</si>
  <si>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</si>
  <si>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</si>
  <si>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</si>
  <si>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</si>
  <si>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</si>
  <si>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</si>
  <si>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</si>
  <si>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</si>
  <si>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</si>
  <si>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</si>
  <si>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</si>
  <si>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</si>
  <si>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</si>
  <si>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</si>
  <si>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</si>
  <si>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</si>
  <si>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</si>
  <si>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</si>
  <si>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</si>
  <si>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</si>
  <si>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</si>
  <si>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</si>
  <si>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</si>
  <si>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</si>
  <si>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</si>
  <si>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</si>
  <si>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</si>
  <si>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</si>
  <si>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</si>
  <si>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</si>
  <si>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</si>
  <si>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</si>
  <si>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</si>
  <si>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</si>
  <si>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</si>
  <si>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</si>
  <si>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</si>
  <si>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</si>
  <si>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</si>
  <si>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</si>
  <si>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</si>
  <si>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</si>
  <si>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</si>
  <si>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</si>
  <si>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</si>
  <si>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</si>
  <si>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</si>
  <si>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</si>
  <si>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</si>
  <si>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</si>
  <si>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</si>
  <si>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</si>
  <si>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</si>
  <si>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</si>
  <si>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</si>
  <si>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</si>
  <si>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</si>
  <si>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</si>
  <si>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</si>
  <si>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</si>
  <si>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</si>
  <si>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</si>
  <si>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</si>
  <si>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</si>
  <si>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</si>
  <si>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</si>
  <si>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</si>
  <si>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</si>
  <si>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</si>
  <si>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</si>
  <si>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</si>
  <si>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</si>
  <si>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</si>
  <si>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</si>
  <si>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</si>
  <si>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</si>
  <si>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</si>
  <si>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</si>
  <si>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</si>
  <si>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</si>
  <si>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</si>
  <si>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</si>
  <si>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</si>
  <si>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</si>
  <si>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</si>
  <si>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</si>
  <si>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</si>
  <si>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</si>
  <si>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</si>
  <si>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</si>
  <si>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</si>
  <si>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</si>
  <si>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</si>
  <si>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</si>
  <si>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</si>
  <si>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</si>
  <si>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</si>
  <si>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</si>
  <si>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</si>
  <si>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</si>
  <si>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</si>
  <si>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</si>
  <si>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</si>
  <si>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</si>
  <si>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</si>
  <si>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</si>
  <si>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</si>
  <si>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</si>
  <si>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</si>
  <si>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</si>
  <si>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</si>
  <si>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</si>
  <si>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</si>
  <si>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</si>
  <si>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</si>
  <si>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</si>
  <si>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</si>
  <si>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</si>
  <si>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</si>
  <si>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</si>
  <si>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</si>
  <si>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</si>
  <si>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</si>
  <si>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</si>
  <si>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</si>
  <si>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</si>
  <si>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</si>
  <si>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</si>
  <si>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</si>
  <si>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</si>
  <si>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</si>
  <si>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</si>
  <si>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</si>
  <si>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</si>
  <si>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</si>
  <si>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</si>
  <si>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</si>
  <si>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</si>
  <si>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</si>
  <si>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</si>
  <si>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</si>
  <si>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</si>
  <si>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</si>
  <si>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</si>
  <si>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</si>
  <si>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</si>
  <si>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</si>
  <si>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</si>
  <si>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</si>
  <si>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</si>
  <si>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</si>
  <si>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</si>
  <si>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</si>
  <si>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</si>
  <si>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</si>
  <si>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</si>
  <si>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</si>
  <si>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</si>
  <si>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</si>
  <si>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</si>
  <si>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</si>
  <si>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</si>
  <si>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</si>
  <si>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</si>
  <si>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</si>
  <si>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</si>
  <si>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</si>
  <si>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</si>
  <si>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</si>
  <si>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</si>
  <si>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</si>
  <si>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</si>
  <si>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</si>
  <si>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</si>
  <si>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</si>
  <si>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</si>
  <si>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</si>
  <si>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</si>
  <si>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</si>
  <si>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</si>
  <si>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</si>
  <si>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</si>
  <si>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</si>
  <si>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</si>
  <si>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</si>
  <si>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</si>
  <si>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</si>
  <si>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</si>
  <si>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</si>
  <si>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</si>
  <si>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</si>
  <si>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</si>
  <si>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</si>
  <si>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</si>
  <si>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</si>
  <si>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</si>
  <si>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</si>
  <si>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</si>
  <si>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</si>
  <si>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</si>
  <si>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</si>
  <si>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</si>
  <si>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</si>
  <si>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</si>
  <si>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</si>
  <si>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</si>
  <si>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</si>
  <si>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</si>
  <si>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</si>
  <si>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</si>
  <si>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</si>
  <si>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</si>
  <si>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</si>
  <si>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</si>
  <si>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</si>
  <si>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</si>
  <si>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</si>
  <si>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</si>
  <si>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</si>
  <si>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</si>
  <si>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</si>
  <si>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</si>
  <si>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</si>
  <si>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</si>
  <si>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</si>
  <si>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</si>
  <si>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</si>
  <si>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</si>
  <si>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</si>
  <si>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</si>
  <si>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</si>
  <si>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</si>
  <si>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</si>
  <si>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</si>
  <si>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</si>
  <si>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</si>
  <si>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</si>
  <si>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</si>
  <si>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</si>
  <si>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</si>
  <si>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</si>
  <si>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</si>
  <si>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</si>
  <si>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</si>
  <si>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</si>
  <si>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</si>
  <si>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</si>
  <si>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</si>
  <si>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</si>
  <si>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</si>
  <si>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</si>
  <si>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</si>
  <si>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</si>
  <si>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</si>
  <si>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</si>
  <si>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</si>
  <si>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</si>
  <si>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</si>
  <si>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</si>
  <si>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</si>
  <si>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</si>
  <si>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</si>
  <si>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</si>
  <si>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</si>
  <si>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</si>
  <si>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</si>
  <si>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</si>
  <si>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</si>
  <si>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</si>
  <si>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</si>
  <si>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</si>
  <si>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</si>
  <si>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</si>
  <si>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</si>
  <si>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</si>
  <si>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</si>
  <si>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</si>
  <si>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</si>
  <si>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</si>
  <si>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</si>
  <si>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</si>
  <si>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</si>
  <si>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</si>
  <si>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</si>
  <si>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</si>
  <si>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</si>
  <si>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</si>
  <si>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</si>
  <si>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</si>
  <si>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</si>
  <si>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</si>
  <si>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</si>
  <si>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</si>
  <si>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</si>
  <si>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</si>
  <si>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</si>
  <si>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</si>
  <si>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</si>
  <si>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</si>
  <si>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</si>
  <si>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</si>
  <si>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</si>
  <si>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</si>
  <si>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</si>
  <si>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</si>
  <si>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</si>
  <si>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</si>
  <si>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</si>
  <si>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</si>
  <si>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</si>
  <si>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</si>
  <si>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</si>
  <si>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</si>
  <si>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</si>
  <si>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</si>
  <si>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</si>
  <si>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</si>
  <si>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</si>
  <si>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</si>
  <si>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</si>
  <si>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</si>
  <si>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</si>
  <si>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</si>
  <si>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</si>
  <si>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</si>
  <si>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</si>
  <si>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</si>
  <si>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</si>
  <si>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</si>
  <si>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</si>
  <si>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</si>
  <si>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</si>
  <si>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</si>
  <si>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</si>
  <si>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</si>
  <si>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</si>
  <si>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</si>
  <si>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</si>
  <si>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</si>
  <si>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</si>
  <si>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</si>
  <si>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</si>
  <si>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</si>
  <si>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</si>
  <si>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</si>
  <si>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</si>
  <si>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</si>
  <si>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</si>
  <si>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</si>
  <si>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</si>
  <si>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</si>
  <si>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</si>
  <si>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</si>
  <si>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</si>
  <si>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</si>
  <si>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</si>
  <si>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</si>
  <si>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</si>
  <si>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</si>
  <si>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</si>
  <si>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</si>
  <si>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</si>
  <si>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</si>
  <si>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</si>
  <si>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</si>
  <si>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</si>
  <si>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</si>
  <si>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</si>
  <si>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</si>
  <si>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</si>
  <si>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</si>
  <si>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</si>
  <si>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</si>
  <si>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</si>
  <si>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</si>
  <si>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</si>
  <si>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</si>
  <si>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</si>
  <si>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</si>
  <si>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</si>
  <si>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</si>
  <si>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</si>
  <si>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</si>
  <si>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</si>
  <si>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</si>
  <si>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</si>
  <si>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</si>
  <si>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</si>
  <si>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</si>
  <si>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</si>
  <si>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</si>
  <si>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</si>
  <si>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</si>
  <si>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</si>
  <si>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</si>
  <si>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</si>
  <si>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</si>
  <si>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</si>
  <si>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</si>
  <si>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</si>
  <si>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</si>
  <si>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</si>
  <si>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</si>
  <si>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</si>
  <si>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</si>
  <si>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</si>
  <si>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</si>
  <si>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</si>
  <si>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</si>
  <si>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</si>
  <si>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</si>
  <si>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</si>
  <si>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</si>
  <si>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</si>
  <si>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</si>
  <si>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</si>
  <si>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</si>
  <si>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</si>
  <si>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</si>
  <si>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</si>
  <si>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</si>
  <si>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</si>
  <si>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</si>
  <si>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</si>
  <si>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</si>
  <si>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</si>
  <si>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</si>
  <si>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</si>
  <si>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</si>
  <si>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</si>
  <si>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</si>
  <si>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</si>
  <si>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</si>
  <si>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</si>
  <si>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</si>
  <si>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</si>
  <si>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</si>
  <si>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</si>
  <si>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</si>
  <si>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</si>
  <si>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</si>
  <si>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</si>
  <si>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</si>
  <si>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</si>
  <si>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</si>
  <si>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</si>
  <si>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</si>
  <si>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</si>
  <si>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</si>
  <si>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</si>
  <si>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</si>
  <si>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</si>
  <si>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</si>
  <si>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</si>
  <si>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</si>
  <si>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</si>
  <si>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</si>
  <si>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</si>
  <si>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</si>
  <si>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</si>
  <si>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</si>
  <si>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</si>
  <si>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</si>
  <si>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</si>
  <si>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</si>
  <si>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</si>
  <si>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</si>
  <si>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</si>
  <si>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</si>
  <si>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</si>
  <si>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</si>
  <si>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</si>
  <si>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</si>
  <si>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</si>
  <si>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</si>
  <si>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</si>
  <si>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</si>
  <si>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</si>
  <si>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</si>
  <si>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</si>
  <si>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</si>
  <si>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</si>
  <si>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</si>
  <si>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</si>
  <si>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</si>
  <si>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</si>
  <si>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</si>
  <si>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</si>
  <si>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</si>
  <si>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</si>
  <si>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</si>
  <si>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</si>
  <si>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</si>
  <si>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</si>
  <si>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</si>
  <si>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</si>
  <si>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</si>
  <si>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</si>
  <si>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</si>
  <si>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</si>
  <si>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</si>
  <si>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</si>
  <si>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</si>
  <si>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</si>
  <si>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</si>
  <si>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</si>
  <si>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</si>
  <si>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</si>
  <si>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</si>
  <si>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</si>
  <si>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</si>
  <si>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</si>
  <si>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</si>
  <si>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</si>
  <si>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</si>
  <si>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</si>
  <si>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</si>
  <si>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</si>
  <si>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</si>
  <si>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</si>
  <si>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</si>
  <si>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</si>
  <si>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</si>
  <si>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</si>
  <si>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</si>
  <si>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</si>
  <si>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</si>
  <si>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</si>
  <si>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</si>
  <si>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</si>
  <si>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</si>
  <si>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</si>
  <si>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</si>
  <si>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</si>
  <si>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</si>
  <si>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</si>
  <si>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</si>
  <si>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</si>
  <si>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</si>
  <si>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</si>
  <si>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</si>
  <si>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</si>
  <si>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</si>
  <si>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</si>
  <si>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</si>
  <si>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</si>
  <si>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</si>
  <si>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</si>
  <si>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</si>
  <si>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</si>
  <si>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</si>
  <si>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</si>
  <si>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</si>
  <si>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</si>
  <si>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</si>
  <si>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</si>
  <si>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</si>
  <si>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</si>
  <si>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</si>
  <si>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</si>
  <si>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</si>
  <si>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</si>
  <si>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</si>
  <si>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</si>
  <si>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</si>
  <si>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</si>
  <si>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</si>
  <si>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</si>
  <si>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</si>
  <si>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</si>
  <si>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</si>
  <si>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</si>
  <si>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</si>
  <si>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</si>
  <si>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</si>
  <si>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</si>
  <si>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</si>
  <si>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</si>
  <si>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</si>
  <si>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</si>
  <si>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</si>
  <si>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</si>
  <si>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</si>
  <si>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</si>
  <si>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</si>
  <si>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</si>
  <si>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</si>
  <si>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</si>
  <si>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</si>
  <si>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</si>
  <si>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</si>
  <si>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</si>
  <si>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</si>
  <si>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</si>
  <si>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</si>
  <si>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</si>
  <si>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</si>
  <si>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</si>
  <si>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</si>
  <si>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</si>
  <si>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</si>
  <si>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</si>
  <si>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</si>
  <si>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</si>
  <si>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</si>
  <si>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</si>
  <si>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</si>
  <si>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</si>
  <si>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</si>
  <si>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</si>
  <si>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</si>
  <si>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</si>
  <si>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</si>
  <si>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</si>
  <si>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</si>
  <si>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</si>
  <si>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</si>
  <si>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</si>
  <si>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</si>
  <si>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</si>
  <si>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</si>
  <si>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</si>
  <si>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</si>
  <si>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</si>
  <si>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</si>
  <si>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</si>
  <si>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</si>
  <si>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</si>
  <si>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</si>
  <si>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</si>
  <si>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</si>
  <si>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</si>
  <si>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</si>
  <si>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</si>
  <si>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</si>
  <si>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</si>
  <si>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</si>
  <si>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</si>
  <si>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</si>
  <si>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</si>
  <si>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</si>
  <si>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</si>
  <si>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</si>
  <si>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</si>
  <si>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</si>
  <si>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</si>
  <si>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</si>
  <si>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</si>
  <si>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</si>
  <si>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</si>
  <si>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</si>
  <si>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</si>
  <si>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</si>
  <si>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</si>
  <si>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</si>
  <si>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</si>
  <si>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</si>
  <si>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</si>
  <si>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</si>
  <si>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</si>
  <si>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</si>
  <si>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</si>
  <si>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PCM-20251112-00002359</t>
  </si>
  <si>
    <t xml:space="preserve">access at night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</si>
  <si>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</si>
  <si>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</si>
  <si>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</si>
  <si>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</si>
  <si>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</si>
  <si>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</si>
  <si>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</si>
  <si>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</si>
  <si>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</si>
  <si>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</si>
  <si>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</si>
  <si>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</si>
  <si>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</si>
  <si>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</si>
  <si>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</si>
  <si>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</si>
  <si>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</si>
  <si>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</si>
  <si>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</si>
  <si>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</si>
  <si>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</si>
  <si>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</si>
  <si>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</si>
  <si>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</si>
  <si>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</si>
  <si>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</si>
  <si>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</si>
  <si>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</si>
  <si>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</si>
  <si>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</si>
  <si>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</si>
  <si>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</si>
  <si>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</si>
  <si>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</si>
  <si>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</si>
  <si>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</si>
  <si>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</si>
  <si>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</si>
  <si>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</si>
  <si>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</si>
  <si>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</si>
  <si>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</si>
  <si>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</si>
  <si>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</si>
  <si>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</si>
  <si>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</si>
  <si>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</si>
  <si>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</si>
  <si>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</si>
  <si>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</si>
  <si>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</si>
  <si>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</si>
  <si>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</si>
  <si>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</si>
  <si>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</si>
  <si>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</si>
  <si>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</si>
  <si>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</si>
  <si>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</si>
  <si>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</si>
  <si>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</si>
  <si>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</si>
  <si>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</si>
  <si>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</si>
  <si>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</si>
  <si>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</si>
  <si>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</si>
  <si>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</si>
  <si>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</si>
  <si>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</si>
  <si>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</si>
  <si>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</si>
  <si>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</si>
  <si>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</si>
  <si>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</si>
  <si>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</si>
  <si>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</si>
  <si>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</si>
  <si>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</si>
  <si>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</si>
  <si>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</si>
  <si>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</si>
  <si>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PCM-20251112-00002363</t>
  </si>
  <si>
    <t>The SCECO team is working to connect the TG but refused to connect our PG.</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</si>
  <si>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</si>
  <si>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</si>
  <si>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</si>
  <si>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</si>
  <si>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</si>
  <si>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</si>
  <si>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</si>
  <si>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</si>
  <si>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</si>
  <si>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</si>
  <si>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PCM-20251112-00000671</t>
  </si>
  <si>
    <t>cells down Due to rectifire issue , Team at site and found two obsolete ZTE rectifier modules not giving proper output voltage and cells flapping, team will submit it to WH for repairing</t>
  </si>
  <si>
    <t>PCM-20251112-00002328</t>
  </si>
  <si>
    <t>ETA 10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</si>
</sst>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0" borderId="9" xfId="0" applyNumberFormat="1" applyFont="1" applyBorder="1" applyAlignment="1">
      <alignment horizontal="center" vertical="center" wrapText="1"/>
    </xf>
    <xf numFmtId="0" fontId="9" fillId="0" borderId="9" xfId="0" applyFont="1" applyBorder="1" applyAlignment="1">
      <alignment horizontal="center" vertical="center" wrapText="1"/>
    </xf>
    <xf numFmtId="0" fontId="33" fillId="0" borderId="8" xfId="0" applyFont="1" applyBorder="1"/>
    <xf numFmtId="0" fontId="9" fillId="9" borderId="8" xfId="0" applyNumberFormat="1" applyFont="1" applyFill="1" applyBorder="1" applyAlignment="1">
      <alignment horizontal="center" vertical="center"/>
    </xf>
    <xf numFmtId="0" fontId="9" fillId="9" borderId="15"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7" totalsRowShown="0" headerRowDxfId="174" dataDxfId="173" headerRowBorderDxfId="171" tableBorderDxfId="172" totalsRowBorderDxfId="170">
  <autoFilter ref="A1:L3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1" totalsRowShown="0" headerRowDxfId="157" dataDxfId="156" headerRowBorderDxfId="154" tableBorderDxfId="155" totalsRowBorderDxfId="153">
  <autoFilter ref="A1:CJ6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4" totalsRowShown="0" headerRowDxfId="64" dataDxfId="63" headerRowBorderDxfId="61" tableBorderDxfId="62">
  <autoFilter ref="A1:L10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0" totalsRowShown="0" headerRowDxfId="48" dataDxfId="47" headerRowBorderDxfId="45" tableBorderDxfId="46" totalsRowBorderDxfId="44">
  <autoFilter ref="A1:L7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7" totalsRowShown="0" headerRowDxfId="31" dataDxfId="30" headerRowBorderDxfId="28" tableBorderDxfId="29">
  <autoFilter ref="A1:L22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47" totalsRowShown="0" headerRowDxfId="15" dataDxfId="14" headerRowBorderDxfId="12" tableBorderDxfId="13">
  <autoFilter ref="A1:L14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7"/>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310.97701909721945</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20349</v>
      </c>
      <c r="E3" s="110" t="s">
        <v>39021</v>
      </c>
      <c r="F3" s="111">
        <v>45973.909849537034</v>
      </c>
      <c r="G3" s="112">
        <f t="shared" ref="G3:G25" ca="1" si="0">IFERROR(NOW()-F3,"")</f>
        <v>1.5595486111124046E-2</v>
      </c>
      <c r="H3" s="111">
        <v>45973.902418981481</v>
      </c>
      <c r="I3" s="109" t="str">
        <f>IFERROR(VLOOKUP(D3,DB!A:F,6,0),"")</f>
        <v>Generator-SG</v>
      </c>
      <c r="J3" s="109" t="str">
        <f>IFERROR(VLOOKUP(D3,DB!A:G,7,0),"")</f>
        <v>Vandalized</v>
      </c>
      <c r="K3" s="113" t="s">
        <v>39024</v>
      </c>
      <c r="L3" s="114" t="str">
        <f>IFERROR(VLOOKUP(D3,DB!A:I,9,0),"")</f>
        <v>Latis</v>
      </c>
    </row>
    <row r="4" spans="1:15" ht="15" customHeight="1">
      <c r="A4" s="108"/>
      <c r="B4" s="109" t="str">
        <f>IFERROR(VLOOKUP(D4,DB!A:K,11,0),"")</f>
        <v/>
      </c>
      <c r="C4" s="109"/>
      <c r="D4" s="109"/>
      <c r="E4" s="110"/>
      <c r="F4" s="111"/>
      <c r="G4" s="112">
        <f t="shared" ca="1" si="0"/>
        <v>45973.925445023146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45973.925445023146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45973.925445023146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45973.925445023146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45973.925445023146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45973.925445023146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45973.925445023146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45973.925445023146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45973.925445023146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45973.925445023146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45973.925445023146</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45973.925445023146</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45973.925445023146</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45973.925445023146</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45973.925445023146</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45973.925445023146</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45973.925445023146</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45973.925445023146</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45973.925445023146</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45973.925445023146</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45973.925445023146</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45973.925445023146</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ref="G26:G57" ca="1" si="1">IFERROR(NOW()-F26,"")</f>
        <v>45973.925445023146</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45973.925445023146</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45973.925445023146</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45973.925445023146</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45973.925445023146</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45973.925445023146</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45973.925445023146</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45973.925445023146</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45973.925445023146</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45973.925445023146</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45973.925445023146</v>
      </c>
      <c r="H36" s="111"/>
      <c r="I36" s="109" t="str">
        <f>IFERROR(VLOOKUP(D36,DB!A:F,6,0),"")</f>
        <v/>
      </c>
      <c r="J36" s="109" t="str">
        <f>IFERROR(VLOOKUP(D36,DB!A:G,7,0),"")</f>
        <v/>
      </c>
      <c r="K36" s="113"/>
      <c r="L36" s="114" t="str">
        <f>IFERROR(VLOOKUP(D36,DB!A:I,9,0),"")</f>
        <v/>
      </c>
    </row>
    <row r="37" spans="1:12" ht="15" customHeight="1">
      <c r="A37" s="117"/>
      <c r="B37" s="118" t="str">
        <f>IFERROR(VLOOKUP(D37,DB!A:K,11,0),"")</f>
        <v/>
      </c>
      <c r="C37" s="118"/>
      <c r="D37" s="118"/>
      <c r="E37" s="119"/>
      <c r="F37" s="120"/>
      <c r="G37" s="121">
        <f t="shared" ca="1" si="1"/>
        <v>45973.925445023146</v>
      </c>
      <c r="H37" s="120"/>
      <c r="I37" s="118" t="str">
        <f>IFERROR(VLOOKUP(D37,DB!A:F,6,0),"")</f>
        <v/>
      </c>
      <c r="J37" s="118" t="str">
        <f>IFERROR(VLOOKUP(D37,DB!A:G,7,0),"")</f>
        <v/>
      </c>
      <c r="K37" s="122"/>
      <c r="L37" s="123" t="str">
        <f>IFERROR(VLOOKUP(D37,DB!A:I,9,0),"")</f>
        <v/>
      </c>
    </row>
    <row r="38" spans="1:12" ht="15" customHeight="1">
      <c r="A38" s="150"/>
      <c r="B38" s="151" t="str">
        <f>IFERROR(VLOOKUP(D38,DB!A:K,11,0),"")</f>
        <v/>
      </c>
      <c r="C38" s="151"/>
      <c r="D38" s="151"/>
      <c r="E38" s="152"/>
      <c r="F38" s="149"/>
      <c r="G38" s="153">
        <f ca="1">IFERROR(NOW()-F38,"")</f>
        <v>45973.925445023146</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45973.925445023146</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45973.925445023146</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45973.925445023146</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45973.925445023146</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45973.925445023146</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45973.925445023146</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45973.925445023146</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45973.925445023146</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45973.925445023146</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45973.925445023146</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45973.925445023146</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45973.925445023146</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45973.925445023146</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45973.925445023146</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45973.925445023146</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45973.925445023146</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45973.925445023146</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45973.925445023146</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45973.925445023146</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45973.925445023146</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45973.925445023146</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45973.925445023146</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45973.925445023146</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45973.925445023146</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45973.925445023146</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45973.925445023146</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45973.925445023146</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45973.925445023146</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45973.925445023146</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45973.925445023146</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45973.925445023146</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45973.925445023146</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45973.925445023146</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45973.925445023146</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45973.925445023146</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45973.925445023146</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45973.925445023146</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45973.925445023146</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45973.925445023146</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45973.925445023146</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45973.925445023146</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45973.925445023146</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45973.925445023146</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45973.925445023146</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45973.925445023146</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45973.925445023146</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45973.925445023146</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45973.925445023146</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45973.925445023146</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45973.925445023146</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45973.925445023146</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45973.925445023146</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45973.925445023146</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45973.925445023146</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45973.925445023146</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45973.925445023146</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45973.925445023146</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45973.925445023146</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45973.925445023146</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45973.925445023146</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45973.925445023146</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45973.925445023146</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45973.925445023146</v>
      </c>
      <c r="H101" s="149"/>
      <c r="I101" s="151" t="str">
        <f>IFERROR(VLOOKUP(D101,DB!A:F,6,0),"")</f>
        <v/>
      </c>
      <c r="J101" s="151" t="str">
        <f>IFERROR(VLOOKUP(D101,DB!A:G,7,0),"")</f>
        <v/>
      </c>
      <c r="K101" s="154"/>
      <c r="L101" s="155" t="str">
        <f>IFERROR(VLOOKUP(D101,DB!A:I,9,0),"")</f>
        <v/>
      </c>
    </row>
    <row r="102" spans="1:12" ht="15" customHeight="1">
      <c r="A102" s="150"/>
      <c r="B102" s="151" t="str">
        <f>IFERROR(VLOOKUP(D102,DB!A:K,11,0),"")</f>
        <v/>
      </c>
      <c r="C102" s="151"/>
      <c r="D102" s="151"/>
      <c r="E102" s="152"/>
      <c r="F102" s="149"/>
      <c r="G102" s="153">
        <f ca="1">IFERROR(NOW()-F102,"")</f>
        <v>45973.925445023146</v>
      </c>
      <c r="H102" s="149"/>
      <c r="I102" s="151" t="str">
        <f>IFERROR(VLOOKUP(D102,DB!A:F,6,0),"")</f>
        <v/>
      </c>
      <c r="J102" s="151" t="str">
        <f>IFERROR(VLOOKUP(D102,DB!A:G,7,0),"")</f>
        <v/>
      </c>
      <c r="K102" s="154"/>
      <c r="L102" s="155" t="str">
        <f>IFERROR(VLOOKUP(D102,DB!A:I,9,0),"")</f>
        <v/>
      </c>
    </row>
    <row r="103" spans="1:12" ht="15" customHeight="1">
      <c r="A103" s="150"/>
      <c r="B103" s="151" t="str">
        <f>IFERROR(VLOOKUP(D103,DB!A:K,11,0),"")</f>
        <v/>
      </c>
      <c r="C103" s="151"/>
      <c r="D103" s="151"/>
      <c r="E103" s="152"/>
      <c r="F103" s="149"/>
      <c r="G103" s="153">
        <f ca="1">IFERROR(NOW()-F103,"")</f>
        <v>45973.925445023146</v>
      </c>
      <c r="H103" s="149"/>
      <c r="I103" s="151" t="str">
        <f>IFERROR(VLOOKUP(D103,DB!A:F,6,0),"")</f>
        <v/>
      </c>
      <c r="J103" s="151" t="str">
        <f>IFERROR(VLOOKUP(D103,DB!A:G,7,0),"")</f>
        <v/>
      </c>
      <c r="K103" s="154"/>
      <c r="L103" s="155" t="str">
        <f>IFERROR(VLOOKUP(D103,DB!A:I,9,0),"")</f>
        <v/>
      </c>
    </row>
    <row r="104" spans="1:12" ht="15" customHeight="1">
      <c r="A104" s="150"/>
      <c r="B104" s="151" t="str">
        <f>IFERROR(VLOOKUP(D104,DB!A:K,11,0),"")</f>
        <v/>
      </c>
      <c r="C104" s="151"/>
      <c r="D104" s="151"/>
      <c r="E104" s="152"/>
      <c r="F104" s="149"/>
      <c r="G104" s="153">
        <f ca="1">IFERROR(NOW()-F104,"")</f>
        <v>45973.925445023146</v>
      </c>
      <c r="H104" s="149"/>
      <c r="I104" s="151" t="str">
        <f>IFERROR(VLOOKUP(D104,DB!A:F,6,0),"")</f>
        <v/>
      </c>
      <c r="J104" s="151" t="str">
        <f>IFERROR(VLOOKUP(D104,DB!A:G,7,0),"")</f>
        <v/>
      </c>
      <c r="K104" s="154"/>
      <c r="L104" s="155" t="str">
        <f>IFERROR(VLOOKUP(D104,DB!A:I,9,0),"")</f>
        <v/>
      </c>
    </row>
    <row r="105" spans="1:12" ht="15" customHeight="1">
      <c r="A105" s="150"/>
      <c r="B105" s="151" t="str">
        <f>IFERROR(VLOOKUP(D105,DB!A:K,11,0),"")</f>
        <v/>
      </c>
      <c r="C105" s="151"/>
      <c r="D105" s="151"/>
      <c r="E105" s="152"/>
      <c r="F105" s="149"/>
      <c r="G105" s="153">
        <f ca="1">IFERROR(NOW()-F105,"")</f>
        <v>45973.925445023146</v>
      </c>
      <c r="H105" s="149"/>
      <c r="I105" s="151" t="str">
        <f>IFERROR(VLOOKUP(D105,DB!A:F,6,0),"")</f>
        <v/>
      </c>
      <c r="J105" s="151" t="str">
        <f>IFERROR(VLOOKUP(D105,DB!A:G,7,0),"")</f>
        <v/>
      </c>
      <c r="K105" s="154"/>
      <c r="L105" s="155" t="str">
        <f>IFERROR(VLOOKUP(D105,DB!A:I,9,0),"")</f>
        <v/>
      </c>
    </row>
    <row r="106" spans="1:12" ht="15" customHeight="1">
      <c r="A106" s="150"/>
      <c r="B106" s="151" t="str">
        <f>IFERROR(VLOOKUP(D106,DB!A:K,11,0),"")</f>
        <v/>
      </c>
      <c r="C106" s="151"/>
      <c r="D106" s="151"/>
      <c r="E106" s="152"/>
      <c r="F106" s="149"/>
      <c r="G106" s="153">
        <f ca="1">IFERROR(NOW()-F106,"")</f>
        <v>45973.925445023146</v>
      </c>
      <c r="H106" s="149"/>
      <c r="I106" s="151" t="str">
        <f>IFERROR(VLOOKUP(D106,DB!A:F,6,0),"")</f>
        <v/>
      </c>
      <c r="J106" s="151" t="str">
        <f>IFERROR(VLOOKUP(D106,DB!A:G,7,0),"")</f>
        <v/>
      </c>
      <c r="K106" s="154"/>
      <c r="L106" s="155" t="str">
        <f>IFERROR(VLOOKUP(D106,DB!A:I,9,0),"")</f>
        <v/>
      </c>
    </row>
    <row r="107" spans="1:12" ht="15" customHeight="1">
      <c r="A107" s="150"/>
      <c r="B107" s="151" t="str">
        <f>IFERROR(VLOOKUP(D107,DB!A:K,11,0),"")</f>
        <v/>
      </c>
      <c r="C107" s="151"/>
      <c r="D107" s="151"/>
      <c r="E107" s="152"/>
      <c r="F107" s="149"/>
      <c r="G107" s="153">
        <f ca="1">IFERROR(NOW()-F107,"")</f>
        <v>45973.925445023146</v>
      </c>
      <c r="H107" s="149"/>
      <c r="I107" s="151" t="str">
        <f>IFERROR(VLOOKUP(D107,DB!A:F,6,0),"")</f>
        <v/>
      </c>
      <c r="J107" s="151" t="str">
        <f>IFERROR(VLOOKUP(D107,DB!A:G,7,0),"")</f>
        <v/>
      </c>
      <c r="K107" s="154"/>
      <c r="L107" s="155" t="str">
        <f>IFERROR(VLOOKUP(D107,DB!A:I,9,0),"")</f>
        <v/>
      </c>
    </row>
    <row r="108" spans="1:12" ht="15" customHeight="1">
      <c r="A108" s="150"/>
      <c r="B108" s="151" t="str">
        <f>IFERROR(VLOOKUP(D108,DB!A:K,11,0),"")</f>
        <v/>
      </c>
      <c r="C108" s="151"/>
      <c r="D108" s="151"/>
      <c r="E108" s="152"/>
      <c r="F108" s="149"/>
      <c r="G108" s="153">
        <f ca="1">IFERROR(NOW()-F108,"")</f>
        <v>45973.925445023146</v>
      </c>
      <c r="H108" s="149"/>
      <c r="I108" s="151" t="str">
        <f>IFERROR(VLOOKUP(D108,DB!A:F,6,0),"")</f>
        <v/>
      </c>
      <c r="J108" s="151" t="str">
        <f>IFERROR(VLOOKUP(D108,DB!A:G,7,0),"")</f>
        <v/>
      </c>
      <c r="K108" s="154"/>
      <c r="L108" s="155" t="str">
        <f>IFERROR(VLOOKUP(D108,DB!A:I,9,0),"")</f>
        <v/>
      </c>
    </row>
    <row r="109" spans="1:12" ht="15" customHeight="1">
      <c r="A109" s="150"/>
      <c r="B109" s="151" t="str">
        <f>IFERROR(VLOOKUP(D109,DB!A:K,11,0),"")</f>
        <v/>
      </c>
      <c r="C109" s="151"/>
      <c r="D109" s="151"/>
      <c r="E109" s="152"/>
      <c r="F109" s="149"/>
      <c r="G109" s="153">
        <f ca="1">IFERROR(NOW()-F109,"")</f>
        <v>45973.925445023146</v>
      </c>
      <c r="H109" s="149"/>
      <c r="I109" s="151" t="str">
        <f>IFERROR(VLOOKUP(D109,DB!A:F,6,0),"")</f>
        <v/>
      </c>
      <c r="J109" s="151" t="str">
        <f>IFERROR(VLOOKUP(D109,DB!A:G,7,0),"")</f>
        <v/>
      </c>
      <c r="K109" s="154"/>
      <c r="L109" s="155" t="str">
        <f>IFERROR(VLOOKUP(D109,DB!A:I,9,0),"")</f>
        <v/>
      </c>
    </row>
    <row r="110" spans="1:12" ht="15" customHeight="1">
      <c r="A110" s="150"/>
      <c r="B110" s="151" t="str">
        <f>IFERROR(VLOOKUP(D110,DB!A:K,11,0),"")</f>
        <v/>
      </c>
      <c r="C110" s="151"/>
      <c r="D110" s="151"/>
      <c r="E110" s="152"/>
      <c r="F110" s="149"/>
      <c r="G110" s="153">
        <f ca="1">IFERROR(NOW()-F110,"")</f>
        <v>45973.925445023146</v>
      </c>
      <c r="H110" s="149"/>
      <c r="I110" s="151" t="str">
        <f>IFERROR(VLOOKUP(D110,DB!A:F,6,0),"")</f>
        <v/>
      </c>
      <c r="J110" s="151" t="str">
        <f>IFERROR(VLOOKUP(D110,DB!A:G,7,0),"")</f>
        <v/>
      </c>
      <c r="K110" s="154"/>
      <c r="L110" s="155" t="str">
        <f>IFERROR(VLOOKUP(D110,DB!A:I,9,0),"")</f>
        <v/>
      </c>
    </row>
    <row r="111" spans="1:12" ht="15" customHeight="1">
      <c r="A111" s="150"/>
      <c r="B111" s="151" t="str">
        <f>IFERROR(VLOOKUP(D111,DB!A:K,11,0),"")</f>
        <v/>
      </c>
      <c r="C111" s="151"/>
      <c r="D111" s="151"/>
      <c r="E111" s="152"/>
      <c r="F111" s="149"/>
      <c r="G111" s="153">
        <f ca="1">IFERROR(NOW()-F111,"")</f>
        <v>45973.925445023146</v>
      </c>
      <c r="H111" s="149"/>
      <c r="I111" s="151" t="str">
        <f>IFERROR(VLOOKUP(D111,DB!A:F,6,0),"")</f>
        <v/>
      </c>
      <c r="J111" s="151" t="str">
        <f>IFERROR(VLOOKUP(D111,DB!A:G,7,0),"")</f>
        <v/>
      </c>
      <c r="K111" s="154"/>
      <c r="L111" s="155" t="str">
        <f>IFERROR(VLOOKUP(D111,DB!A:I,9,0),"")</f>
        <v/>
      </c>
    </row>
    <row r="112" spans="1:12" ht="15" customHeight="1">
      <c r="A112" s="150"/>
      <c r="B112" s="151" t="str">
        <f>IFERROR(VLOOKUP(D112,DB!A:K,11,0),"")</f>
        <v/>
      </c>
      <c r="C112" s="151"/>
      <c r="D112" s="151"/>
      <c r="E112" s="152"/>
      <c r="F112" s="149"/>
      <c r="G112" s="153">
        <f ca="1">IFERROR(NOW()-F112,"")</f>
        <v>45973.925445023146</v>
      </c>
      <c r="H112" s="149"/>
      <c r="I112" s="151" t="str">
        <f>IFERROR(VLOOKUP(D112,DB!A:F,6,0),"")</f>
        <v/>
      </c>
      <c r="J112" s="151" t="str">
        <f>IFERROR(VLOOKUP(D112,DB!A:G,7,0),"")</f>
        <v/>
      </c>
      <c r="K112" s="154"/>
      <c r="L112" s="155" t="str">
        <f>IFERROR(VLOOKUP(D112,DB!A:I,9,0),"")</f>
        <v/>
      </c>
    </row>
    <row r="113" spans="1:12" ht="15" customHeight="1">
      <c r="A113" s="150"/>
      <c r="B113" s="151" t="str">
        <f>IFERROR(VLOOKUP(D113,DB!A:K,11,0),"")</f>
        <v/>
      </c>
      <c r="C113" s="151"/>
      <c r="D113" s="151"/>
      <c r="E113" s="152"/>
      <c r="F113" s="149"/>
      <c r="G113" s="153">
        <f ca="1">IFERROR(NOW()-F113,"")</f>
        <v>45973.925445023146</v>
      </c>
      <c r="H113" s="149"/>
      <c r="I113" s="151" t="str">
        <f>IFERROR(VLOOKUP(D113,DB!A:F,6,0),"")</f>
        <v/>
      </c>
      <c r="J113" s="151" t="str">
        <f>IFERROR(VLOOKUP(D113,DB!A:G,7,0),"")</f>
        <v/>
      </c>
      <c r="K113" s="154"/>
      <c r="L113" s="155" t="str">
        <f>IFERROR(VLOOKUP(D113,DB!A:I,9,0),"")</f>
        <v/>
      </c>
    </row>
    <row r="114" spans="1:12" ht="15" customHeight="1">
      <c r="A114" s="150"/>
      <c r="B114" s="151" t="str">
        <f>IFERROR(VLOOKUP(D114,DB!A:K,11,0),"")</f>
        <v/>
      </c>
      <c r="C114" s="151"/>
      <c r="D114" s="151"/>
      <c r="E114" s="152"/>
      <c r="F114" s="149"/>
      <c r="G114" s="153">
        <f ca="1">IFERROR(NOW()-F114,"")</f>
        <v>45973.925445023146</v>
      </c>
      <c r="H114" s="149"/>
      <c r="I114" s="151" t="str">
        <f>IFERROR(VLOOKUP(D114,DB!A:F,6,0),"")</f>
        <v/>
      </c>
      <c r="J114" s="151" t="str">
        <f>IFERROR(VLOOKUP(D114,DB!A:G,7,0),"")</f>
        <v/>
      </c>
      <c r="K114" s="154"/>
      <c r="L114" s="155" t="str">
        <f>IFERROR(VLOOKUP(D114,DB!A:I,9,0),"")</f>
        <v/>
      </c>
    </row>
    <row r="115" spans="1:12" ht="15" customHeight="1">
      <c r="A115" s="150"/>
      <c r="B115" s="151" t="str">
        <f>IFERROR(VLOOKUP(D115,DB!A:K,11,0),"")</f>
        <v/>
      </c>
      <c r="C115" s="151"/>
      <c r="D115" s="151"/>
      <c r="E115" s="152"/>
      <c r="F115" s="149"/>
      <c r="G115" s="153">
        <f ca="1">IFERROR(NOW()-F115,"")</f>
        <v>45973.925445023146</v>
      </c>
      <c r="H115" s="149"/>
      <c r="I115" s="151" t="str">
        <f>IFERROR(VLOOKUP(D115,DB!A:F,6,0),"")</f>
        <v/>
      </c>
      <c r="J115" s="151" t="str">
        <f>IFERROR(VLOOKUP(D115,DB!A:G,7,0),"")</f>
        <v/>
      </c>
      <c r="K115" s="154"/>
      <c r="L115" s="155" t="str">
        <f>IFERROR(VLOOKUP(D115,DB!A:I,9,0),"")</f>
        <v/>
      </c>
    </row>
    <row r="116" spans="1:12" ht="15" customHeight="1">
      <c r="A116" s="150"/>
      <c r="B116" s="151" t="str">
        <f>IFERROR(VLOOKUP(D116,DB!A:K,11,0),"")</f>
        <v/>
      </c>
      <c r="C116" s="151"/>
      <c r="D116" s="151"/>
      <c r="E116" s="152"/>
      <c r="F116" s="149"/>
      <c r="G116" s="153">
        <f ca="1">IFERROR(NOW()-F116,"")</f>
        <v>45973.925445023146</v>
      </c>
      <c r="H116" s="149"/>
      <c r="I116" s="151" t="str">
        <f>IFERROR(VLOOKUP(D116,DB!A:F,6,0),"")</f>
        <v/>
      </c>
      <c r="J116" s="151" t="str">
        <f>IFERROR(VLOOKUP(D116,DB!A:G,7,0),"")</f>
        <v/>
      </c>
      <c r="K116" s="154"/>
      <c r="L116" s="155" t="str">
        <f>IFERROR(VLOOKUP(D116,DB!A:I,9,0),"")</f>
        <v/>
      </c>
    </row>
    <row r="117" spans="1:12" ht="15" customHeight="1">
      <c r="A117" s="150"/>
      <c r="B117" s="151" t="str">
        <f>IFERROR(VLOOKUP(D117,DB!A:K,11,0),"")</f>
        <v/>
      </c>
      <c r="C117" s="151"/>
      <c r="D117" s="151"/>
      <c r="E117" s="152"/>
      <c r="F117" s="149"/>
      <c r="G117" s="153">
        <f ca="1">IFERROR(NOW()-F117,"")</f>
        <v>45973.925445023146</v>
      </c>
      <c r="H117" s="149"/>
      <c r="I117" s="151" t="str">
        <f>IFERROR(VLOOKUP(D117,DB!A:F,6,0),"")</f>
        <v/>
      </c>
      <c r="J117" s="151" t="str">
        <f>IFERROR(VLOOKUP(D117,DB!A:G,7,0),"")</f>
        <v/>
      </c>
      <c r="K117" s="154"/>
      <c r="L117" s="155" t="str">
        <f>IFERROR(VLOOKUP(D117,DB!A:I,9,0),"")</f>
        <v/>
      </c>
    </row>
  </sheetData>
  <customSheetViews>
    <customSheetView guid="{F6042A99-DD27-4453-835D-0834D95730CC}" filter="1" showAutoFilter="1">
      <pageMargins left="0" right="0" top="0" bottom="0" header="0" footer="0"/>
      <autoFilter ref="B1:M1" xr:uid="{B6A1B7FF-0C3B-474F-8F73-4121F9C01F40}"/>
    </customSheetView>
  </customSheetViews>
  <dataValidations count="2">
    <dataValidation allowBlank="1" showInputMessage="1" showErrorMessage="1" sqref="E1" xr:uid="{5DBA255D-CDD9-49FB-AD3C-AF70AB4EE696}"/>
    <dataValidation type="list" allowBlank="1" showInputMessage="1" showErrorMessage="1" sqref="E2:E11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1"/>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148.92560740740737</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 ca="1" si="1">IFERROR(NOW()-F4,"-")</f>
        <v>45973.925445023146</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ref="G5:G11" ca="1" si="2">IFERROR(NOW()-F5,"-")</f>
        <v>45973.925445023146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2"/>
        <v>45973.925445023146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2"/>
        <v>45973.925445023146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9"/>
      <c r="E8" s="103"/>
      <c r="F8" s="104"/>
      <c r="G8" s="105">
        <f t="shared" ca="1" si="2"/>
        <v>45973.925445023146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2"/>
        <v>45973.925445023146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2"/>
        <v>45973.925445023146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27"/>
      <c r="B11" s="128" t="str">
        <f>IFERROR(VLOOKUP(D11,DB!A:K,11,0),"")</f>
        <v/>
      </c>
      <c r="C11" s="128"/>
      <c r="D11" s="128"/>
      <c r="E11" s="129"/>
      <c r="F11" s="130"/>
      <c r="G11" s="131">
        <f t="shared" ca="1" si="2"/>
        <v>45973.925445023146</v>
      </c>
      <c r="H11" s="130"/>
      <c r="I11" s="128" t="str">
        <f>IFERROR(VLOOKUP(D11,DB!A:F,6,0),"")</f>
        <v/>
      </c>
      <c r="J11" s="128" t="str">
        <f>IFERROR(VLOOKUP(D11,DB!A:G,7,0),"")</f>
        <v/>
      </c>
      <c r="K11" s="132"/>
      <c r="L11" s="128" t="str">
        <f>IFERROR(VLOOKUP(D11,DB!A:I,9,0),"")</f>
        <v/>
      </c>
      <c r="M11" s="128"/>
      <c r="N11" s="128"/>
      <c r="O11" s="128"/>
      <c r="P11" s="128"/>
      <c r="Q11" s="128"/>
      <c r="R11" s="128"/>
      <c r="S11" s="128"/>
      <c r="T11" s="128"/>
      <c r="U11" s="128"/>
      <c r="V11" s="128"/>
      <c r="W11" s="128"/>
      <c r="X11" s="128"/>
      <c r="Y11" s="128"/>
      <c r="Z11" s="128"/>
      <c r="AA11" s="128"/>
      <c r="AB11" s="128"/>
      <c r="AC11" s="128"/>
      <c r="AD11" s="128"/>
      <c r="AE11" s="128"/>
      <c r="AF11" s="128"/>
      <c r="AG11" s="128"/>
      <c r="AH11" s="128"/>
      <c r="AI11" s="128"/>
      <c r="AJ11" s="128"/>
      <c r="AK11" s="128"/>
      <c r="AL11" s="128"/>
      <c r="AM11" s="128"/>
      <c r="AN11" s="128"/>
      <c r="AO11" s="128"/>
      <c r="AP11" s="128"/>
      <c r="AQ11" s="128"/>
      <c r="AR11" s="128"/>
      <c r="AS11" s="128"/>
      <c r="AT11" s="128"/>
      <c r="AU11" s="128"/>
      <c r="AV11" s="128"/>
      <c r="AW11" s="128"/>
      <c r="AX11" s="128"/>
      <c r="AY11" s="128"/>
      <c r="AZ11" s="128"/>
      <c r="BA11" s="128"/>
      <c r="BB11" s="128"/>
      <c r="BC11" s="128"/>
      <c r="BD11" s="128"/>
      <c r="BE11" s="128"/>
      <c r="BF11" s="128"/>
      <c r="BG11" s="128"/>
      <c r="BH11" s="128"/>
      <c r="BI11" s="128"/>
      <c r="BJ11" s="128"/>
      <c r="BK11" s="128"/>
      <c r="BL11" s="128"/>
      <c r="BM11" s="128"/>
      <c r="BN11" s="128"/>
      <c r="BO11" s="128"/>
      <c r="BP11" s="128"/>
      <c r="BQ11" s="128"/>
      <c r="BR11" s="128"/>
      <c r="BS11" s="128"/>
      <c r="BT11" s="128"/>
      <c r="BU11" s="128"/>
      <c r="BV11" s="128"/>
      <c r="BW11" s="128"/>
      <c r="BX11" s="128"/>
      <c r="BY11" s="128"/>
      <c r="BZ11" s="128"/>
      <c r="CA11" s="128"/>
      <c r="CB11" s="128"/>
      <c r="CC11" s="128"/>
      <c r="CD11" s="128"/>
      <c r="CE11" s="128"/>
      <c r="CF11" s="128"/>
      <c r="CG11" s="128"/>
      <c r="CH11" s="128"/>
      <c r="CI11" s="128"/>
      <c r="CJ11" s="133"/>
    </row>
    <row r="12" spans="1:88" ht="31.5" customHeight="1">
      <c r="A12" s="102"/>
      <c r="B12" s="159" t="str">
        <f>IFERROR(VLOOKUP(D12,DB!A:K,11,0),"")</f>
        <v/>
      </c>
      <c r="C12" s="18"/>
      <c r="D12" s="18"/>
      <c r="E12" s="103"/>
      <c r="F12" s="104"/>
      <c r="G12" s="105">
        <f ca="1">IFERROR(NOW()-F12,"-")</f>
        <v>45973.925445023146</v>
      </c>
      <c r="H12" s="104"/>
      <c r="I12" s="159" t="str">
        <f>IFERROR(VLOOKUP(D12,DB!A:F,6,0),"")</f>
        <v/>
      </c>
      <c r="J12" s="159" t="str">
        <f>IFERROR(VLOOKUP(D12,DB!A:G,7,0),"")</f>
        <v/>
      </c>
      <c r="K12" s="19"/>
      <c r="L12" s="159"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59" t="str">
        <f>IFERROR(VLOOKUP(D13,DB!A:K,11,0),"")</f>
        <v/>
      </c>
      <c r="C13" s="18"/>
      <c r="D13" s="18"/>
      <c r="E13" s="103"/>
      <c r="F13" s="104"/>
      <c r="G13" s="105">
        <f ca="1">IFERROR(NOW()-F13,"-")</f>
        <v>45973.925445023146</v>
      </c>
      <c r="H13" s="104"/>
      <c r="I13" s="159" t="str">
        <f>IFERROR(VLOOKUP(D13,DB!A:F,6,0),"")</f>
        <v/>
      </c>
      <c r="J13" s="159" t="str">
        <f>IFERROR(VLOOKUP(D13,DB!A:G,7,0),"")</f>
        <v/>
      </c>
      <c r="K13" s="19"/>
      <c r="L13" s="159"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59" t="str">
        <f>IFERROR(VLOOKUP(D14,DB!A:K,11,0),"")</f>
        <v/>
      </c>
      <c r="C14" s="18"/>
      <c r="D14" s="18"/>
      <c r="E14" s="103"/>
      <c r="F14" s="104"/>
      <c r="G14" s="105">
        <f ca="1">IFERROR(NOW()-F14,"-")</f>
        <v>45973.925445023146</v>
      </c>
      <c r="H14" s="104"/>
      <c r="I14" s="159" t="str">
        <f>IFERROR(VLOOKUP(D14,DB!A:F,6,0),"")</f>
        <v/>
      </c>
      <c r="J14" s="159" t="str">
        <f>IFERROR(VLOOKUP(D14,DB!A:G,7,0),"")</f>
        <v/>
      </c>
      <c r="K14" s="19"/>
      <c r="L14" s="159"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59" t="str">
        <f>IFERROR(VLOOKUP(D15,DB!A:K,11,0),"")</f>
        <v/>
      </c>
      <c r="C15" s="18"/>
      <c r="D15" s="18"/>
      <c r="E15" s="103"/>
      <c r="F15" s="104"/>
      <c r="G15" s="105">
        <f ca="1">IFERROR(NOW()-F15,"-")</f>
        <v>45973.925445023146</v>
      </c>
      <c r="H15" s="104"/>
      <c r="I15" s="159" t="str">
        <f>IFERROR(VLOOKUP(D15,DB!A:F,6,0),"")</f>
        <v/>
      </c>
      <c r="J15" s="159" t="str">
        <f>IFERROR(VLOOKUP(D15,DB!A:G,7,0),"")</f>
        <v/>
      </c>
      <c r="K15" s="19"/>
      <c r="L15" s="159"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59" t="str">
        <f>IFERROR(VLOOKUP(D16,DB!A:K,11,0),"")</f>
        <v/>
      </c>
      <c r="C16" s="18"/>
      <c r="D16" s="18"/>
      <c r="E16" s="103"/>
      <c r="F16" s="104"/>
      <c r="G16" s="105">
        <f ca="1">IFERROR(NOW()-F16,"-")</f>
        <v>45973.925445023146</v>
      </c>
      <c r="H16" s="104"/>
      <c r="I16" s="159" t="str">
        <f>IFERROR(VLOOKUP(D16,DB!A:F,6,0),"")</f>
        <v/>
      </c>
      <c r="J16" s="159" t="str">
        <f>IFERROR(VLOOKUP(D16,DB!A:G,7,0),"")</f>
        <v/>
      </c>
      <c r="K16" s="19"/>
      <c r="L16" s="159"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59" t="str">
        <f>IFERROR(VLOOKUP(D17,DB!A:K,11,0),"")</f>
        <v/>
      </c>
      <c r="C17" s="18"/>
      <c r="D17" s="18"/>
      <c r="E17" s="103"/>
      <c r="F17" s="104"/>
      <c r="G17" s="105">
        <f ca="1">IFERROR(NOW()-F17,"-")</f>
        <v>45973.925445023146</v>
      </c>
      <c r="H17" s="104"/>
      <c r="I17" s="159" t="str">
        <f>IFERROR(VLOOKUP(D17,DB!A:F,6,0),"")</f>
        <v/>
      </c>
      <c r="J17" s="159" t="str">
        <f>IFERROR(VLOOKUP(D17,DB!A:G,7,0),"")</f>
        <v/>
      </c>
      <c r="K17" s="19"/>
      <c r="L17" s="159"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59" t="str">
        <f>IFERROR(VLOOKUP(D18,DB!A:K,11,0),"")</f>
        <v/>
      </c>
      <c r="C18" s="18"/>
      <c r="D18" s="18"/>
      <c r="E18" s="103"/>
      <c r="F18" s="104"/>
      <c r="G18" s="105">
        <f ca="1">IFERROR(NOW()-F18,"-")</f>
        <v>45973.925445023146</v>
      </c>
      <c r="H18" s="104"/>
      <c r="I18" s="159" t="str">
        <f>IFERROR(VLOOKUP(D18,DB!A:F,6,0),"")</f>
        <v/>
      </c>
      <c r="J18" s="159" t="str">
        <f>IFERROR(VLOOKUP(D18,DB!A:G,7,0),"")</f>
        <v/>
      </c>
      <c r="K18" s="19"/>
      <c r="L18" s="159"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59" t="str">
        <f>IFERROR(VLOOKUP(D19,DB!A:K,11,0),"")</f>
        <v/>
      </c>
      <c r="C19" s="18"/>
      <c r="D19" s="18"/>
      <c r="E19" s="103"/>
      <c r="F19" s="104"/>
      <c r="G19" s="105">
        <f ca="1">IFERROR(NOW()-F19,"-")</f>
        <v>45973.925445023146</v>
      </c>
      <c r="H19" s="104"/>
      <c r="I19" s="159" t="str">
        <f>IFERROR(VLOOKUP(D19,DB!A:F,6,0),"")</f>
        <v/>
      </c>
      <c r="J19" s="159" t="str">
        <f>IFERROR(VLOOKUP(D19,DB!A:G,7,0),"")</f>
        <v/>
      </c>
      <c r="K19" s="19"/>
      <c r="L19" s="159"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s="158" customFormat="1" ht="31.5" customHeight="1">
      <c r="A20" s="102"/>
      <c r="B20" s="159" t="str">
        <f>IFERROR(VLOOKUP(D20,DB!A:K,11,0),"")</f>
        <v/>
      </c>
      <c r="C20" s="18"/>
      <c r="D20" s="18"/>
      <c r="E20" s="103"/>
      <c r="F20" s="104"/>
      <c r="G20" s="105">
        <f ca="1">IFERROR(NOW()-F20,"-")</f>
        <v>45973.925445023146</v>
      </c>
      <c r="H20" s="104"/>
      <c r="I20" s="159" t="str">
        <f>IFERROR(VLOOKUP(D20,DB!A:F,6,0),"")</f>
        <v/>
      </c>
      <c r="J20" s="159" t="str">
        <f>IFERROR(VLOOKUP(D20,DB!A:G,7,0),"")</f>
        <v/>
      </c>
      <c r="K20" s="19"/>
      <c r="L20" s="159"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59" t="str">
        <f>IFERROR(VLOOKUP(D21,DB!A:K,11,0),"")</f>
        <v/>
      </c>
      <c r="C21" s="18"/>
      <c r="D21" s="18"/>
      <c r="E21" s="103"/>
      <c r="F21" s="104"/>
      <c r="G21" s="105">
        <f ca="1">IFERROR(NOW()-F21,"-")</f>
        <v>45973.925445023146</v>
      </c>
      <c r="H21" s="104"/>
      <c r="I21" s="159" t="str">
        <f>IFERROR(VLOOKUP(D21,DB!A:F,6,0),"")</f>
        <v/>
      </c>
      <c r="J21" s="159" t="str">
        <f>IFERROR(VLOOKUP(D21,DB!A:G,7,0),"")</f>
        <v/>
      </c>
      <c r="K21" s="19"/>
      <c r="L21" s="159"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59" t="str">
        <f>IFERROR(VLOOKUP(D22,DB!A:K,11,0),"")</f>
        <v/>
      </c>
      <c r="C22" s="18"/>
      <c r="D22" s="18"/>
      <c r="E22" s="103"/>
      <c r="F22" s="104"/>
      <c r="G22" s="105">
        <f ca="1">IFERROR(NOW()-F22,"-")</f>
        <v>45973.925445023146</v>
      </c>
      <c r="H22" s="104"/>
      <c r="I22" s="159" t="str">
        <f>IFERROR(VLOOKUP(D22,DB!A:F,6,0),"")</f>
        <v/>
      </c>
      <c r="J22" s="159" t="str">
        <f>IFERROR(VLOOKUP(D22,DB!A:G,7,0),"")</f>
        <v/>
      </c>
      <c r="K22" s="19"/>
      <c r="L22" s="159"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59" t="str">
        <f>IFERROR(VLOOKUP(D23,DB!A:K,11,0),"")</f>
        <v/>
      </c>
      <c r="C23" s="18"/>
      <c r="D23" s="18"/>
      <c r="E23" s="103"/>
      <c r="F23" s="104"/>
      <c r="G23" s="105">
        <f ca="1">IFERROR(NOW()-F23,"-")</f>
        <v>45973.925445023146</v>
      </c>
      <c r="H23" s="104"/>
      <c r="I23" s="159" t="str">
        <f>IFERROR(VLOOKUP(D23,DB!A:F,6,0),"")</f>
        <v/>
      </c>
      <c r="J23" s="159" t="str">
        <f>IFERROR(VLOOKUP(D23,DB!A:G,7,0),"")</f>
        <v/>
      </c>
      <c r="K23" s="19"/>
      <c r="L23" s="159"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27"/>
      <c r="B24" s="160" t="str">
        <f>IFERROR(VLOOKUP(D24,DB!A:K,11,0),"")</f>
        <v/>
      </c>
      <c r="C24" s="128"/>
      <c r="D24" s="128"/>
      <c r="E24" s="129"/>
      <c r="F24" s="130"/>
      <c r="G24" s="131">
        <f ca="1">IFERROR(NOW()-F24,"-")</f>
        <v>45973.925445023146</v>
      </c>
      <c r="H24" s="130"/>
      <c r="I24" s="160" t="str">
        <f>IFERROR(VLOOKUP(D24,DB!A:F,6,0),"")</f>
        <v/>
      </c>
      <c r="J24" s="160" t="str">
        <f>IFERROR(VLOOKUP(D24,DB!A:G,7,0),"")</f>
        <v/>
      </c>
      <c r="K24" s="132"/>
      <c r="L24" s="160" t="str">
        <f>IFERROR(VLOOKUP(D24,DB!A:I,9,0),"")</f>
        <v/>
      </c>
      <c r="M24" s="128"/>
      <c r="N24" s="128"/>
      <c r="O24" s="128"/>
      <c r="P24" s="128"/>
      <c r="Q24" s="128"/>
      <c r="R24" s="128"/>
      <c r="S24" s="128"/>
      <c r="T24" s="128"/>
      <c r="U24" s="128"/>
      <c r="V24" s="128"/>
      <c r="W24" s="128"/>
      <c r="X24" s="128"/>
      <c r="Y24" s="128"/>
      <c r="Z24" s="128"/>
      <c r="AA24" s="128"/>
      <c r="AB24" s="128"/>
      <c r="AC24" s="128"/>
      <c r="AD24" s="128"/>
      <c r="AE24" s="128"/>
      <c r="AF24" s="128"/>
      <c r="AG24" s="128"/>
      <c r="AH24" s="128"/>
      <c r="AI24" s="128"/>
      <c r="AJ24" s="128"/>
      <c r="AK24" s="128"/>
      <c r="AL24" s="128"/>
      <c r="AM24" s="128"/>
      <c r="AN24" s="128"/>
      <c r="AO24" s="128"/>
      <c r="AP24" s="128"/>
      <c r="AQ24" s="128"/>
      <c r="AR24" s="128"/>
      <c r="AS24" s="128"/>
      <c r="AT24" s="128"/>
      <c r="AU24" s="128"/>
      <c r="AV24" s="128"/>
      <c r="AW24" s="128"/>
      <c r="AX24" s="128"/>
      <c r="AY24" s="128"/>
      <c r="AZ24" s="128"/>
      <c r="BA24" s="128"/>
      <c r="BB24" s="128"/>
      <c r="BC24" s="128"/>
      <c r="BD24" s="128"/>
      <c r="BE24" s="128"/>
      <c r="BF24" s="128"/>
      <c r="BG24" s="128"/>
      <c r="BH24" s="128"/>
      <c r="BI24" s="128"/>
      <c r="BJ24" s="128"/>
      <c r="BK24" s="128"/>
      <c r="BL24" s="128"/>
      <c r="BM24" s="128"/>
      <c r="BN24" s="128"/>
      <c r="BO24" s="128"/>
      <c r="BP24" s="128"/>
      <c r="BQ24" s="128"/>
      <c r="BR24" s="128"/>
      <c r="BS24" s="128"/>
      <c r="BT24" s="128"/>
      <c r="BU24" s="128"/>
      <c r="BV24" s="128"/>
      <c r="BW24" s="128"/>
      <c r="BX24" s="128"/>
      <c r="BY24" s="128"/>
      <c r="BZ24" s="128"/>
      <c r="CA24" s="128"/>
      <c r="CB24" s="128"/>
      <c r="CC24" s="128"/>
      <c r="CD24" s="128"/>
      <c r="CE24" s="128"/>
      <c r="CF24" s="128"/>
      <c r="CG24" s="128"/>
      <c r="CH24" s="128"/>
      <c r="CI24" s="128"/>
      <c r="CJ24" s="133"/>
    </row>
    <row r="25" spans="1:88" ht="31.5" customHeight="1">
      <c r="A25" s="102"/>
      <c r="B25" s="159" t="str">
        <f>IFERROR(VLOOKUP(D25,DB!A:K,11,0),"")</f>
        <v/>
      </c>
      <c r="C25" s="18"/>
      <c r="D25" s="18"/>
      <c r="E25" s="103"/>
      <c r="F25" s="104"/>
      <c r="G25" s="105">
        <f ca="1">IFERROR(NOW()-F25,"-")</f>
        <v>45973.925445023146</v>
      </c>
      <c r="H25" s="104"/>
      <c r="I25" s="159" t="str">
        <f>IFERROR(VLOOKUP(D25,DB!A:F,6,0),"")</f>
        <v/>
      </c>
      <c r="J25" s="159" t="str">
        <f>IFERROR(VLOOKUP(D25,DB!A:G,7,0),"")</f>
        <v/>
      </c>
      <c r="K25" s="19"/>
      <c r="L25" s="159"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59" t="str">
        <f>IFERROR(VLOOKUP(D26,DB!A:K,11,0),"")</f>
        <v/>
      </c>
      <c r="C26" s="18"/>
      <c r="D26" s="18"/>
      <c r="E26" s="103"/>
      <c r="F26" s="104"/>
      <c r="G26" s="105">
        <f ca="1">IFERROR(NOW()-F26,"-")</f>
        <v>45973.925445023146</v>
      </c>
      <c r="H26" s="104"/>
      <c r="I26" s="159" t="str">
        <f>IFERROR(VLOOKUP(D26,DB!A:F,6,0),"")</f>
        <v/>
      </c>
      <c r="J26" s="159" t="str">
        <f>IFERROR(VLOOKUP(D26,DB!A:G,7,0),"")</f>
        <v/>
      </c>
      <c r="K26" s="19"/>
      <c r="L26" s="159"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59" t="str">
        <f>IFERROR(VLOOKUP(D27,DB!A:K,11,0),"")</f>
        <v/>
      </c>
      <c r="C27" s="18"/>
      <c r="D27" s="18"/>
      <c r="E27" s="103"/>
      <c r="F27" s="104"/>
      <c r="G27" s="105">
        <f ca="1">IFERROR(NOW()-F27,"-")</f>
        <v>45973.925445023146</v>
      </c>
      <c r="H27" s="104"/>
      <c r="I27" s="159" t="str">
        <f>IFERROR(VLOOKUP(D27,DB!A:F,6,0),"")</f>
        <v/>
      </c>
      <c r="J27" s="159" t="str">
        <f>IFERROR(VLOOKUP(D27,DB!A:G,7,0),"")</f>
        <v/>
      </c>
      <c r="K27" s="19"/>
      <c r="L27" s="159"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59" t="str">
        <f>IFERROR(VLOOKUP(D28,DB!A:K,11,0),"")</f>
        <v/>
      </c>
      <c r="C28" s="18"/>
      <c r="D28" s="18"/>
      <c r="E28" s="103"/>
      <c r="F28" s="104"/>
      <c r="G28" s="105">
        <f ca="1">IFERROR(NOW()-F28,"-")</f>
        <v>45973.925445023146</v>
      </c>
      <c r="H28" s="104"/>
      <c r="I28" s="159" t="str">
        <f>IFERROR(VLOOKUP(D28,DB!A:F,6,0),"")</f>
        <v/>
      </c>
      <c r="J28" s="159" t="str">
        <f>IFERROR(VLOOKUP(D28,DB!A:G,7,0),"")</f>
        <v/>
      </c>
      <c r="K28" s="19"/>
      <c r="L28" s="159"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59" t="str">
        <f>IFERROR(VLOOKUP(D29,DB!A:K,11,0),"")</f>
        <v/>
      </c>
      <c r="C29" s="18"/>
      <c r="D29" s="18"/>
      <c r="E29" s="103"/>
      <c r="F29" s="104"/>
      <c r="G29" s="105">
        <f ca="1">IFERROR(NOW()-F29,"-")</f>
        <v>45973.925445023146</v>
      </c>
      <c r="H29" s="104"/>
      <c r="I29" s="159" t="str">
        <f>IFERROR(VLOOKUP(D29,DB!A:F,6,0),"")</f>
        <v/>
      </c>
      <c r="J29" s="159" t="str">
        <f>IFERROR(VLOOKUP(D29,DB!A:G,7,0),"")</f>
        <v/>
      </c>
      <c r="K29" s="19"/>
      <c r="L29" s="159"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59" t="str">
        <f>IFERROR(VLOOKUP(D30,DB!A:K,11,0),"")</f>
        <v/>
      </c>
      <c r="C30" s="18"/>
      <c r="D30" s="18"/>
      <c r="E30" s="103"/>
      <c r="F30" s="104"/>
      <c r="G30" s="105">
        <f ca="1">IFERROR(NOW()-F30,"-")</f>
        <v>45973.925445023146</v>
      </c>
      <c r="H30" s="104"/>
      <c r="I30" s="159" t="str">
        <f>IFERROR(VLOOKUP(D30,DB!A:F,6,0),"")</f>
        <v/>
      </c>
      <c r="J30" s="159" t="str">
        <f>IFERROR(VLOOKUP(D30,DB!A:G,7,0),"")</f>
        <v/>
      </c>
      <c r="K30" s="19"/>
      <c r="L30" s="159"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59" t="str">
        <f>IFERROR(VLOOKUP(D31,DB!A:K,11,0),"")</f>
        <v/>
      </c>
      <c r="C31" s="18"/>
      <c r="D31" s="18"/>
      <c r="E31" s="103"/>
      <c r="F31" s="104"/>
      <c r="G31" s="105">
        <f ca="1">IFERROR(NOW()-F31,"-")</f>
        <v>45973.925445023146</v>
      </c>
      <c r="H31" s="104"/>
      <c r="I31" s="159" t="str">
        <f>IFERROR(VLOOKUP(D31,DB!A:F,6,0),"")</f>
        <v/>
      </c>
      <c r="J31" s="159" t="str">
        <f>IFERROR(VLOOKUP(D31,DB!A:G,7,0),"")</f>
        <v/>
      </c>
      <c r="K31" s="19"/>
      <c r="L31" s="159"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59" t="str">
        <f>IFERROR(VLOOKUP(D32,DB!A:K,11,0),"")</f>
        <v/>
      </c>
      <c r="C32" s="18"/>
      <c r="D32" s="18"/>
      <c r="E32" s="103"/>
      <c r="F32" s="104"/>
      <c r="G32" s="105">
        <f ca="1">IFERROR(NOW()-F32,"-")</f>
        <v>45973.925445023146</v>
      </c>
      <c r="H32" s="104"/>
      <c r="I32" s="159" t="str">
        <f>IFERROR(VLOOKUP(D32,DB!A:F,6,0),"")</f>
        <v/>
      </c>
      <c r="J32" s="159" t="str">
        <f>IFERROR(VLOOKUP(D32,DB!A:G,7,0),"")</f>
        <v/>
      </c>
      <c r="K32" s="19"/>
      <c r="L32" s="159"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59" t="str">
        <f>IFERROR(VLOOKUP(D33,DB!A:K,11,0),"")</f>
        <v/>
      </c>
      <c r="C33" s="18"/>
      <c r="D33" s="18"/>
      <c r="E33" s="103"/>
      <c r="F33" s="104"/>
      <c r="G33" s="105">
        <f ca="1">IFERROR(NOW()-F33,"-")</f>
        <v>45973.925445023146</v>
      </c>
      <c r="H33" s="104"/>
      <c r="I33" s="159" t="str">
        <f>IFERROR(VLOOKUP(D33,DB!A:F,6,0),"")</f>
        <v/>
      </c>
      <c r="J33" s="159" t="str">
        <f>IFERROR(VLOOKUP(D33,DB!A:G,7,0),"")</f>
        <v/>
      </c>
      <c r="K33" s="19"/>
      <c r="L33" s="159"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59" t="str">
        <f>IFERROR(VLOOKUP(D34,DB!A:K,11,0),"")</f>
        <v/>
      </c>
      <c r="C34" s="18"/>
      <c r="D34" s="18"/>
      <c r="E34" s="103"/>
      <c r="F34" s="104"/>
      <c r="G34" s="105">
        <f ca="1">IFERROR(NOW()-F34,"-")</f>
        <v>45973.925445023146</v>
      </c>
      <c r="H34" s="104"/>
      <c r="I34" s="159" t="str">
        <f>IFERROR(VLOOKUP(D34,DB!A:F,6,0),"")</f>
        <v/>
      </c>
      <c r="J34" s="159" t="str">
        <f>IFERROR(VLOOKUP(D34,DB!A:G,7,0),"")</f>
        <v/>
      </c>
      <c r="K34" s="19"/>
      <c r="L34" s="159"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59" t="str">
        <f>IFERROR(VLOOKUP(D35,DB!A:K,11,0),"")</f>
        <v/>
      </c>
      <c r="C35" s="18"/>
      <c r="D35" s="18"/>
      <c r="E35" s="103"/>
      <c r="F35" s="104"/>
      <c r="G35" s="105">
        <f ca="1">IFERROR(NOW()-F35,"-")</f>
        <v>45973.925445023146</v>
      </c>
      <c r="H35" s="104"/>
      <c r="I35" s="159" t="str">
        <f>IFERROR(VLOOKUP(D35,DB!A:F,6,0),"")</f>
        <v/>
      </c>
      <c r="J35" s="159" t="str">
        <f>IFERROR(VLOOKUP(D35,DB!A:G,7,0),"")</f>
        <v/>
      </c>
      <c r="K35" s="19"/>
      <c r="L35" s="159"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59" t="str">
        <f>IFERROR(VLOOKUP(D36,DB!A:K,11,0),"")</f>
        <v/>
      </c>
      <c r="C36" s="18"/>
      <c r="D36" s="18"/>
      <c r="E36" s="103"/>
      <c r="F36" s="104"/>
      <c r="G36" s="105">
        <f ca="1">IFERROR(NOW()-F36,"-")</f>
        <v>45973.925445023146</v>
      </c>
      <c r="H36" s="104"/>
      <c r="I36" s="159" t="str">
        <f>IFERROR(VLOOKUP(D36,DB!A:F,6,0),"")</f>
        <v/>
      </c>
      <c r="J36" s="159" t="str">
        <f>IFERROR(VLOOKUP(D36,DB!A:G,7,0),"")</f>
        <v/>
      </c>
      <c r="K36" s="19"/>
      <c r="L36" s="159"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59" t="str">
        <f>IFERROR(VLOOKUP(D37,DB!A:K,11,0),"")</f>
        <v/>
      </c>
      <c r="C37" s="18"/>
      <c r="D37" s="18"/>
      <c r="E37" s="103"/>
      <c r="F37" s="104"/>
      <c r="G37" s="105">
        <f ca="1">IFERROR(NOW()-F37,"-")</f>
        <v>45973.925445023146</v>
      </c>
      <c r="H37" s="104"/>
      <c r="I37" s="159" t="str">
        <f>IFERROR(VLOOKUP(D37,DB!A:F,6,0),"")</f>
        <v/>
      </c>
      <c r="J37" s="159" t="str">
        <f>IFERROR(VLOOKUP(D37,DB!A:G,7,0),"")</f>
        <v/>
      </c>
      <c r="K37" s="19"/>
      <c r="L37" s="159"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59" t="str">
        <f>IFERROR(VLOOKUP(D38,DB!A:K,11,0),"")</f>
        <v/>
      </c>
      <c r="C38" s="18"/>
      <c r="D38" s="18"/>
      <c r="E38" s="103"/>
      <c r="F38" s="104"/>
      <c r="G38" s="105">
        <f ca="1">IFERROR(NOW()-F38,"-")</f>
        <v>45973.925445023146</v>
      </c>
      <c r="H38" s="104"/>
      <c r="I38" s="159" t="str">
        <f>IFERROR(VLOOKUP(D38,DB!A:F,6,0),"")</f>
        <v/>
      </c>
      <c r="J38" s="159" t="str">
        <f>IFERROR(VLOOKUP(D38,DB!A:G,7,0),"")</f>
        <v/>
      </c>
      <c r="K38" s="19"/>
      <c r="L38" s="159"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59" t="str">
        <f>IFERROR(VLOOKUP(D39,DB!A:K,11,0),"")</f>
        <v/>
      </c>
      <c r="C39" s="18"/>
      <c r="D39" s="18"/>
      <c r="E39" s="103"/>
      <c r="F39" s="104"/>
      <c r="G39" s="105">
        <f ca="1">IFERROR(NOW()-F39,"-")</f>
        <v>45973.925445023146</v>
      </c>
      <c r="H39" s="104"/>
      <c r="I39" s="159" t="str">
        <f>IFERROR(VLOOKUP(D39,DB!A:F,6,0),"")</f>
        <v/>
      </c>
      <c r="J39" s="159" t="str">
        <f>IFERROR(VLOOKUP(D39,DB!A:G,7,0),"")</f>
        <v/>
      </c>
      <c r="K39" s="19"/>
      <c r="L39" s="159"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59" t="str">
        <f>IFERROR(VLOOKUP(D40,DB!A:K,11,0),"")</f>
        <v/>
      </c>
      <c r="C40" s="18"/>
      <c r="D40" s="18"/>
      <c r="E40" s="103"/>
      <c r="F40" s="104"/>
      <c r="G40" s="105">
        <f ca="1">IFERROR(NOW()-F40,"-")</f>
        <v>45973.925445023146</v>
      </c>
      <c r="H40" s="104"/>
      <c r="I40" s="159" t="str">
        <f>IFERROR(VLOOKUP(D40,DB!A:F,6,0),"")</f>
        <v/>
      </c>
      <c r="J40" s="159" t="str">
        <f>IFERROR(VLOOKUP(D40,DB!A:G,7,0),"")</f>
        <v/>
      </c>
      <c r="K40" s="19"/>
      <c r="L40" s="159"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59" t="str">
        <f>IFERROR(VLOOKUP(D41,DB!A:K,11,0),"")</f>
        <v/>
      </c>
      <c r="C41" s="18"/>
      <c r="D41" s="18"/>
      <c r="E41" s="103"/>
      <c r="F41" s="104"/>
      <c r="G41" s="105">
        <f ca="1">IFERROR(NOW()-F41,"-")</f>
        <v>45973.925445023146</v>
      </c>
      <c r="H41" s="104"/>
      <c r="I41" s="159" t="str">
        <f>IFERROR(VLOOKUP(D41,DB!A:F,6,0),"")</f>
        <v/>
      </c>
      <c r="J41" s="159" t="str">
        <f>IFERROR(VLOOKUP(D41,DB!A:G,7,0),"")</f>
        <v/>
      </c>
      <c r="K41" s="19"/>
      <c r="L41" s="159"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59" t="str">
        <f>IFERROR(VLOOKUP(D42,DB!A:K,11,0),"")</f>
        <v/>
      </c>
      <c r="C42" s="18"/>
      <c r="D42" s="18"/>
      <c r="E42" s="103"/>
      <c r="F42" s="104"/>
      <c r="G42" s="105">
        <f ca="1">IFERROR(NOW()-F42,"-")</f>
        <v>45973.925445023146</v>
      </c>
      <c r="H42" s="104"/>
      <c r="I42" s="159" t="str">
        <f>IFERROR(VLOOKUP(D42,DB!A:F,6,0),"")</f>
        <v/>
      </c>
      <c r="J42" s="159" t="str">
        <f>IFERROR(VLOOKUP(D42,DB!A:G,7,0),"")</f>
        <v/>
      </c>
      <c r="K42" s="19"/>
      <c r="L42" s="159"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59" t="str">
        <f>IFERROR(VLOOKUP(D43,DB!A:K,11,0),"")</f>
        <v/>
      </c>
      <c r="C43" s="18"/>
      <c r="D43" s="18"/>
      <c r="E43" s="103"/>
      <c r="F43" s="104"/>
      <c r="G43" s="105">
        <f ca="1">IFERROR(NOW()-F43,"-")</f>
        <v>45973.925445023146</v>
      </c>
      <c r="H43" s="104"/>
      <c r="I43" s="159" t="str">
        <f>IFERROR(VLOOKUP(D43,DB!A:F,6,0),"")</f>
        <v/>
      </c>
      <c r="J43" s="159" t="str">
        <f>IFERROR(VLOOKUP(D43,DB!A:G,7,0),"")</f>
        <v/>
      </c>
      <c r="K43" s="19"/>
      <c r="L43" s="159"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59" t="str">
        <f>IFERROR(VLOOKUP(D44,DB!A:K,11,0),"")</f>
        <v/>
      </c>
      <c r="C44" s="18"/>
      <c r="D44" s="18"/>
      <c r="E44" s="103"/>
      <c r="F44" s="104"/>
      <c r="G44" s="105">
        <f ca="1">IFERROR(NOW()-F44,"-")</f>
        <v>45973.925445023146</v>
      </c>
      <c r="H44" s="104"/>
      <c r="I44" s="159" t="str">
        <f>IFERROR(VLOOKUP(D44,DB!A:F,6,0),"")</f>
        <v/>
      </c>
      <c r="J44" s="159" t="str">
        <f>IFERROR(VLOOKUP(D44,DB!A:G,7,0),"")</f>
        <v/>
      </c>
      <c r="K44" s="19"/>
      <c r="L44" s="159"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59" t="str">
        <f>IFERROR(VLOOKUP(D45,DB!A:K,11,0),"")</f>
        <v/>
      </c>
      <c r="C45" s="18"/>
      <c r="D45" s="18"/>
      <c r="E45" s="103"/>
      <c r="F45" s="104"/>
      <c r="G45" s="105">
        <f ca="1">IFERROR(NOW()-F45,"-")</f>
        <v>45973.925445023146</v>
      </c>
      <c r="H45" s="104"/>
      <c r="I45" s="159" t="str">
        <f>IFERROR(VLOOKUP(D45,DB!A:F,6,0),"")</f>
        <v/>
      </c>
      <c r="J45" s="159" t="str">
        <f>IFERROR(VLOOKUP(D45,DB!A:G,7,0),"")</f>
        <v/>
      </c>
      <c r="K45" s="19"/>
      <c r="L45" s="159"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59" t="str">
        <f>IFERROR(VLOOKUP(D46,DB!A:K,11,0),"")</f>
        <v/>
      </c>
      <c r="C46" s="18"/>
      <c r="D46" s="18"/>
      <c r="E46" s="103"/>
      <c r="F46" s="104"/>
      <c r="G46" s="105">
        <f ca="1">IFERROR(NOW()-F46,"-")</f>
        <v>45973.925445023146</v>
      </c>
      <c r="H46" s="104"/>
      <c r="I46" s="159" t="str">
        <f>IFERROR(VLOOKUP(D46,DB!A:F,6,0),"")</f>
        <v/>
      </c>
      <c r="J46" s="159" t="str">
        <f>IFERROR(VLOOKUP(D46,DB!A:G,7,0),"")</f>
        <v/>
      </c>
      <c r="K46" s="19"/>
      <c r="L46" s="159"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59" t="str">
        <f>IFERROR(VLOOKUP(D47,DB!A:K,11,0),"")</f>
        <v/>
      </c>
      <c r="C47" s="18"/>
      <c r="D47" s="18"/>
      <c r="E47" s="103"/>
      <c r="F47" s="104"/>
      <c r="G47" s="105">
        <f ca="1">IFERROR(NOW()-F47,"-")</f>
        <v>45973.925445023146</v>
      </c>
      <c r="H47" s="104"/>
      <c r="I47" s="159" t="str">
        <f>IFERROR(VLOOKUP(D47,DB!A:F,6,0),"")</f>
        <v/>
      </c>
      <c r="J47" s="159" t="str">
        <f>IFERROR(VLOOKUP(D47,DB!A:G,7,0),"")</f>
        <v/>
      </c>
      <c r="K47" s="19"/>
      <c r="L47" s="159"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59" t="str">
        <f>IFERROR(VLOOKUP(D48,DB!A:K,11,0),"")</f>
        <v/>
      </c>
      <c r="C48" s="18"/>
      <c r="D48" s="18"/>
      <c r="E48" s="103"/>
      <c r="F48" s="104"/>
      <c r="G48" s="105">
        <f ca="1">IFERROR(NOW()-F48,"-")</f>
        <v>45973.925445023146</v>
      </c>
      <c r="H48" s="104"/>
      <c r="I48" s="159" t="str">
        <f>IFERROR(VLOOKUP(D48,DB!A:F,6,0),"")</f>
        <v/>
      </c>
      <c r="J48" s="159" t="str">
        <f>IFERROR(VLOOKUP(D48,DB!A:G,7,0),"")</f>
        <v/>
      </c>
      <c r="K48" s="19"/>
      <c r="L48" s="159"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59" t="str">
        <f>IFERROR(VLOOKUP(D49,DB!A:K,11,0),"")</f>
        <v/>
      </c>
      <c r="C49" s="18"/>
      <c r="D49" s="18"/>
      <c r="E49" s="103"/>
      <c r="F49" s="104"/>
      <c r="G49" s="105">
        <f ca="1">IFERROR(NOW()-F49,"-")</f>
        <v>45973.925445023146</v>
      </c>
      <c r="H49" s="104"/>
      <c r="I49" s="159" t="str">
        <f>IFERROR(VLOOKUP(D49,DB!A:F,6,0),"")</f>
        <v/>
      </c>
      <c r="J49" s="159" t="str">
        <f>IFERROR(VLOOKUP(D49,DB!A:G,7,0),"")</f>
        <v/>
      </c>
      <c r="K49" s="19"/>
      <c r="L49" s="159"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59" t="str">
        <f>IFERROR(VLOOKUP(D50,DB!A:K,11,0),"")</f>
        <v/>
      </c>
      <c r="C50" s="18"/>
      <c r="D50" s="18"/>
      <c r="E50" s="103"/>
      <c r="F50" s="104"/>
      <c r="G50" s="105">
        <f ca="1">IFERROR(NOW()-F50,"-")</f>
        <v>45973.925445023146</v>
      </c>
      <c r="H50" s="104"/>
      <c r="I50" s="159" t="str">
        <f>IFERROR(VLOOKUP(D50,DB!A:F,6,0),"")</f>
        <v/>
      </c>
      <c r="J50" s="159" t="str">
        <f>IFERROR(VLOOKUP(D50,DB!A:G,7,0),"")</f>
        <v/>
      </c>
      <c r="K50" s="19"/>
      <c r="L50" s="159"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59" t="str">
        <f>IFERROR(VLOOKUP(D51,DB!A:K,11,0),"")</f>
        <v/>
      </c>
      <c r="C51" s="18"/>
      <c r="D51" s="18"/>
      <c r="E51" s="103"/>
      <c r="F51" s="104"/>
      <c r="G51" s="105">
        <f ca="1">IFERROR(NOW()-F51,"-")</f>
        <v>45973.925445023146</v>
      </c>
      <c r="H51" s="104"/>
      <c r="I51" s="159" t="str">
        <f>IFERROR(VLOOKUP(D51,DB!A:F,6,0),"")</f>
        <v/>
      </c>
      <c r="J51" s="159" t="str">
        <f>IFERROR(VLOOKUP(D51,DB!A:G,7,0),"")</f>
        <v/>
      </c>
      <c r="K51" s="19"/>
      <c r="L51" s="159"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59" t="str">
        <f>IFERROR(VLOOKUP(D52,DB!A:K,11,0),"")</f>
        <v/>
      </c>
      <c r="C52" s="18"/>
      <c r="D52" s="18"/>
      <c r="E52" s="103"/>
      <c r="F52" s="104"/>
      <c r="G52" s="105">
        <f ca="1">IFERROR(NOW()-F52,"-")</f>
        <v>45973.925445023146</v>
      </c>
      <c r="H52" s="104"/>
      <c r="I52" s="159" t="str">
        <f>IFERROR(VLOOKUP(D52,DB!A:F,6,0),"")</f>
        <v/>
      </c>
      <c r="J52" s="159" t="str">
        <f>IFERROR(VLOOKUP(D52,DB!A:G,7,0),"")</f>
        <v/>
      </c>
      <c r="K52" s="19"/>
      <c r="L52" s="159"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59" t="str">
        <f>IFERROR(VLOOKUP(D53,DB!A:K,11,0),"")</f>
        <v/>
      </c>
      <c r="C53" s="18"/>
      <c r="D53" s="18"/>
      <c r="E53" s="103"/>
      <c r="F53" s="104"/>
      <c r="G53" s="105">
        <f ca="1">IFERROR(NOW()-F53,"-")</f>
        <v>45973.925445023146</v>
      </c>
      <c r="H53" s="104"/>
      <c r="I53" s="159" t="str">
        <f>IFERROR(VLOOKUP(D53,DB!A:F,6,0),"")</f>
        <v/>
      </c>
      <c r="J53" s="159" t="str">
        <f>IFERROR(VLOOKUP(D53,DB!A:G,7,0),"")</f>
        <v/>
      </c>
      <c r="K53" s="19"/>
      <c r="L53" s="159"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59" t="str">
        <f>IFERROR(VLOOKUP(D54,DB!A:K,11,0),"")</f>
        <v/>
      </c>
      <c r="C54" s="18"/>
      <c r="D54" s="18"/>
      <c r="E54" s="103"/>
      <c r="F54" s="104"/>
      <c r="G54" s="105">
        <f ca="1">IFERROR(NOW()-F54,"-")</f>
        <v>45973.925445023146</v>
      </c>
      <c r="H54" s="104"/>
      <c r="I54" s="159" t="str">
        <f>IFERROR(VLOOKUP(D54,DB!A:F,6,0),"")</f>
        <v/>
      </c>
      <c r="J54" s="159" t="str">
        <f>IFERROR(VLOOKUP(D54,DB!A:G,7,0),"")</f>
        <v/>
      </c>
      <c r="K54" s="19"/>
      <c r="L54" s="159"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59" t="str">
        <f>IFERROR(VLOOKUP(D55,DB!A:K,11,0),"")</f>
        <v/>
      </c>
      <c r="C55" s="18"/>
      <c r="D55" s="18"/>
      <c r="E55" s="103"/>
      <c r="F55" s="104"/>
      <c r="G55" s="105">
        <f ca="1">IFERROR(NOW()-F55,"-")</f>
        <v>45973.925445023146</v>
      </c>
      <c r="H55" s="104"/>
      <c r="I55" s="159" t="str">
        <f>IFERROR(VLOOKUP(D55,DB!A:F,6,0),"")</f>
        <v/>
      </c>
      <c r="J55" s="159" t="str">
        <f>IFERROR(VLOOKUP(D55,DB!A:G,7,0),"")</f>
        <v/>
      </c>
      <c r="K55" s="19"/>
      <c r="L55" s="159"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59" t="str">
        <f>IFERROR(VLOOKUP(D56,DB!A:K,11,0),"")</f>
        <v/>
      </c>
      <c r="C56" s="18"/>
      <c r="D56" s="18"/>
      <c r="E56" s="103"/>
      <c r="F56" s="104"/>
      <c r="G56" s="105">
        <f ca="1">IFERROR(NOW()-F56,"-")</f>
        <v>45973.925445023146</v>
      </c>
      <c r="H56" s="104"/>
      <c r="I56" s="159" t="str">
        <f>IFERROR(VLOOKUP(D56,DB!A:F,6,0),"")</f>
        <v/>
      </c>
      <c r="J56" s="159" t="str">
        <f>IFERROR(VLOOKUP(D56,DB!A:G,7,0),"")</f>
        <v/>
      </c>
      <c r="K56" s="19"/>
      <c r="L56" s="159"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59" t="str">
        <f>IFERROR(VLOOKUP(D57,DB!A:K,11,0),"")</f>
        <v/>
      </c>
      <c r="C57" s="18"/>
      <c r="D57" s="18"/>
      <c r="E57" s="103"/>
      <c r="F57" s="104"/>
      <c r="G57" s="105">
        <f ca="1">IFERROR(NOW()-F57,"-")</f>
        <v>45973.925445023146</v>
      </c>
      <c r="H57" s="104"/>
      <c r="I57" s="159" t="str">
        <f>IFERROR(VLOOKUP(D57,DB!A:F,6,0),"")</f>
        <v/>
      </c>
      <c r="J57" s="159" t="str">
        <f>IFERROR(VLOOKUP(D57,DB!A:G,7,0),"")</f>
        <v/>
      </c>
      <c r="K57" s="19"/>
      <c r="L57" s="159"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59" t="str">
        <f>IFERROR(VLOOKUP(D58,DB!A:K,11,0),"")</f>
        <v/>
      </c>
      <c r="C58" s="18"/>
      <c r="D58" s="18"/>
      <c r="E58" s="103"/>
      <c r="F58" s="104"/>
      <c r="G58" s="105">
        <f ca="1">IFERROR(NOW()-F58,"-")</f>
        <v>45973.925445023146</v>
      </c>
      <c r="H58" s="104"/>
      <c r="I58" s="159" t="str">
        <f>IFERROR(VLOOKUP(D58,DB!A:F,6,0),"")</f>
        <v/>
      </c>
      <c r="J58" s="159" t="str">
        <f>IFERROR(VLOOKUP(D58,DB!A:G,7,0),"")</f>
        <v/>
      </c>
      <c r="K58" s="19"/>
      <c r="L58" s="159"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59" t="str">
        <f>IFERROR(VLOOKUP(D59,DB!A:K,11,0),"")</f>
        <v/>
      </c>
      <c r="C59" s="18"/>
      <c r="D59" s="18"/>
      <c r="E59" s="103"/>
      <c r="F59" s="104"/>
      <c r="G59" s="105">
        <f ca="1">IFERROR(NOW()-F59,"-")</f>
        <v>45973.925445023146</v>
      </c>
      <c r="H59" s="104"/>
      <c r="I59" s="159" t="str">
        <f>IFERROR(VLOOKUP(D59,DB!A:F,6,0),"")</f>
        <v/>
      </c>
      <c r="J59" s="159" t="str">
        <f>IFERROR(VLOOKUP(D59,DB!A:G,7,0),"")</f>
        <v/>
      </c>
      <c r="K59" s="19"/>
      <c r="L59" s="159"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59" t="str">
        <f>IFERROR(VLOOKUP(D60,DB!A:K,11,0),"")</f>
        <v/>
      </c>
      <c r="C60" s="18"/>
      <c r="D60" s="18"/>
      <c r="E60" s="103"/>
      <c r="F60" s="104"/>
      <c r="G60" s="105">
        <f ca="1">IFERROR(NOW()-F60,"-")</f>
        <v>45973.925445023146</v>
      </c>
      <c r="H60" s="104"/>
      <c r="I60" s="159" t="str">
        <f>IFERROR(VLOOKUP(D60,DB!A:F,6,0),"")</f>
        <v/>
      </c>
      <c r="J60" s="159" t="str">
        <f>IFERROR(VLOOKUP(D60,DB!A:G,7,0),"")</f>
        <v/>
      </c>
      <c r="K60" s="19"/>
      <c r="L60" s="159"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27"/>
      <c r="B61" s="160" t="str">
        <f>IFERROR(VLOOKUP(D61,DB!A:K,11,0),"")</f>
        <v/>
      </c>
      <c r="C61" s="128"/>
      <c r="D61" s="128"/>
      <c r="E61" s="129"/>
      <c r="F61" s="130"/>
      <c r="G61" s="131">
        <f ca="1">IFERROR(NOW()-F61,"-")</f>
        <v>45973.925445023146</v>
      </c>
      <c r="H61" s="130"/>
      <c r="I61" s="160" t="str">
        <f>IFERROR(VLOOKUP(D61,DB!A:F,6,0),"")</f>
        <v/>
      </c>
      <c r="J61" s="160" t="str">
        <f>IFERROR(VLOOKUP(D61,DB!A:G,7,0),"")</f>
        <v/>
      </c>
      <c r="K61" s="132"/>
      <c r="L61" s="160" t="str">
        <f>IFERROR(VLOOKUP(D61,DB!A:I,9,0),"")</f>
        <v/>
      </c>
      <c r="M61" s="128"/>
      <c r="N61" s="128"/>
      <c r="O61" s="128"/>
      <c r="P61" s="128"/>
      <c r="Q61" s="128"/>
      <c r="R61" s="128"/>
      <c r="S61" s="128"/>
      <c r="T61" s="128"/>
      <c r="U61" s="128"/>
      <c r="V61" s="128"/>
      <c r="W61" s="128"/>
      <c r="X61" s="128"/>
      <c r="Y61" s="128"/>
      <c r="Z61" s="128"/>
      <c r="AA61" s="128"/>
      <c r="AB61" s="128"/>
      <c r="AC61" s="128"/>
      <c r="AD61" s="128"/>
      <c r="AE61" s="128"/>
      <c r="AF61" s="128"/>
      <c r="AG61" s="128"/>
      <c r="AH61" s="128"/>
      <c r="AI61" s="128"/>
      <c r="AJ61" s="128"/>
      <c r="AK61" s="128"/>
      <c r="AL61" s="128"/>
      <c r="AM61" s="128"/>
      <c r="AN61" s="128"/>
      <c r="AO61" s="128"/>
      <c r="AP61" s="128"/>
      <c r="AQ61" s="128"/>
      <c r="AR61" s="128"/>
      <c r="AS61" s="128"/>
      <c r="AT61" s="128"/>
      <c r="AU61" s="128"/>
      <c r="AV61" s="128"/>
      <c r="AW61" s="128"/>
      <c r="AX61" s="128"/>
      <c r="AY61" s="128"/>
      <c r="AZ61" s="128"/>
      <c r="BA61" s="128"/>
      <c r="BB61" s="128"/>
      <c r="BC61" s="128"/>
      <c r="BD61" s="128"/>
      <c r="BE61" s="128"/>
      <c r="BF61" s="128"/>
      <c r="BG61" s="128"/>
      <c r="BH61" s="128"/>
      <c r="BI61" s="128"/>
      <c r="BJ61" s="128"/>
      <c r="BK61" s="128"/>
      <c r="BL61" s="128"/>
      <c r="BM61" s="128"/>
      <c r="BN61" s="128"/>
      <c r="BO61" s="128"/>
      <c r="BP61" s="128"/>
      <c r="BQ61" s="128"/>
      <c r="BR61" s="128"/>
      <c r="BS61" s="128"/>
      <c r="BT61" s="128"/>
      <c r="BU61" s="128"/>
      <c r="BV61" s="128"/>
      <c r="BW61" s="128"/>
      <c r="BX61" s="128"/>
      <c r="BY61" s="128"/>
      <c r="BZ61" s="128"/>
      <c r="CA61" s="128"/>
      <c r="CB61" s="128"/>
      <c r="CC61" s="128"/>
      <c r="CD61" s="128"/>
      <c r="CE61" s="128"/>
      <c r="CF61" s="128"/>
      <c r="CG61" s="128"/>
      <c r="CH61" s="128"/>
      <c r="CI61" s="128"/>
      <c r="CJ61" s="133"/>
    </row>
  </sheetData>
  <dataValidations count="2">
    <dataValidation allowBlank="1" showInputMessage="1" showErrorMessage="1" sqref="E1" xr:uid="{4D935161-CDD3-4592-B877-3FB59C99E142}"/>
    <dataValidation type="list" allowBlank="1" showInputMessage="1" showErrorMessage="1" sqref="E3:E6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4"/>
  <sheetViews>
    <sheetView workbookViewId="0">
      <selection activeCell="D3" sqref="D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39107</v>
      </c>
      <c r="B2" s="61" t="str">
        <f>IFERROR(VLOOKUP(D2,DB!A:K,11,0),"")</f>
        <v>R3</v>
      </c>
      <c r="C2" s="18">
        <v>1</v>
      </c>
      <c r="D2" s="18" t="s">
        <v>23168</v>
      </c>
      <c r="E2" s="18" t="s">
        <v>39021</v>
      </c>
      <c r="F2" s="20">
        <v>45973.91133101852</v>
      </c>
      <c r="G2" s="21">
        <f t="shared" ref="G2:G5" ca="1" si="0">IFERROR(NOW()-F2,"-")</f>
        <v>1.4114351848547813E-2</v>
      </c>
      <c r="H2" s="22">
        <v>45973.905405092592</v>
      </c>
      <c r="I2" s="19" t="str">
        <f>IFERROR(VLOOKUP(D2,DB!A:F,6,0),"")</f>
        <v>SCECO</v>
      </c>
      <c r="J2" s="18" t="str">
        <f>IFERROR(VLOOKUP(D2,DB!A:G,7,0),"")</f>
        <v>Weak</v>
      </c>
      <c r="K2" s="45" t="s">
        <v>39108</v>
      </c>
      <c r="L2" s="23" t="str">
        <f>IFERROR(VLOOKUP(D2,DB!A:I,9,0),"")</f>
        <v>Latis</v>
      </c>
    </row>
    <row r="3" spans="1:13" ht="15" customHeight="1">
      <c r="A3" s="19"/>
      <c r="B3" s="61" t="str">
        <f>IFERROR(VLOOKUP(D3,DB!A:K,11,0),"")</f>
        <v/>
      </c>
      <c r="C3" s="18"/>
      <c r="D3" s="61"/>
      <c r="E3" s="18"/>
      <c r="F3" s="20"/>
      <c r="G3" s="21">
        <f t="shared" ca="1" si="0"/>
        <v>45973.925445370369</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45973.925445370369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45973.925445370369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ref="G6:G69" ca="1" si="1">IFERROR(NOW()-F6,"-")</f>
        <v>45973.925445370369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45973.925445370369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45973.925445370369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45973.925445370369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45973.925445370369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45973.925445370369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45973.925445370369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45973.925445370369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45973.925445370369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45973.925445370369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45973.925445370369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45973.925445370369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45973.925445370369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45973.925445370369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45973.925445370369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45973.925445370369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45973.925445370369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45973.925445370369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45973.925445370369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45973.925445370369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45973.925445370369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45973.925445370369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45973.925445370369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45973.925445370369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45973.925445370369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45973.925445370369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45973.925445370369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45973.925445370369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45973.925445370369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45973.925445370369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45973.925445370369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45973.925445370369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45973.925445370369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45973.925445370369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45973.925445370369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45973.925445370369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45973.925445370369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45973.925445370369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45973.925445370369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45973.925445370369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45973.925445370369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45973.925445370369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45973.925445370369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45973.925445370369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45973.925445370369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45973.925445370369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45973.925445370369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45973.925445370369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45973.925445370369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45973.925445370369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45973.925445370369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45973.925445370369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45973.925445370369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45973.925445370369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45973.925445370369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45973.925445370369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45973.925445370369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45973.925445370369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45973.925445370369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45973.925445370369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45973.925445370369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45973.925445370369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45973.925445370369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45973.925445370369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ref="G70:G133" ca="1" si="2">IFERROR(NOW()-F70,"-")</f>
        <v>45973.925445370369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45973.925445370369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45973.925445370369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45973.925445370369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45973.925445370369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45973.925445370369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45973.925445370369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45973.925445370369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45973.925445370369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45973.925445370369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45973.925445370369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45973.925445370369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45973.925445370369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45973.925445370369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45973.925445370369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45973.925445370369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45973.925445370369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45973.925445370369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45973.925445370369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45973.925445370369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45973.925445370369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45973.925445370369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45973.925445370369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45973.925445370369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45973.925445370369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45973.925445370369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45973.925445370369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45973.925445370369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45973.925445370369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45973.925445370369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45973.925445370369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45973.925445370369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45973.925445370369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45973.925445370369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45973.925445370369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45973.925445370369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45973.925445370369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45973.925445370369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45973.925445370369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45973.925445370369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45973.925445370369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45973.925445370369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45973.925445370369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45973.925445370369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45973.925445370369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45973.925445370369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45973.925445370369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45973.925445370369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45973.925445370369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45973.925445370369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45973.925445370369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45973.925445370369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45973.925445370369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45973.925445370369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45973.925445370369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45973.925445370369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45973.925445370369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45973.925445370369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45973.925445370369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45973.925445370369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45973.925445370369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45973.925445370369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45973.925445370369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45973.925445370369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ref="G134:G197" ca="1" si="3">IFERROR(NOW()-F134,"-")</f>
        <v>45973.925445370369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45973.925445370369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45973.925445370369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45973.925445370369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45973.925445370369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45973.925445370369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45973.925445370369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45973.925445370369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45973.925445370369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45973.925445370369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45973.925445370369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45973.925445370369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45973.925445370369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45973.925445370369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45973.925445370369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45973.925445370369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45973.925445370369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45973.925445370369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45973.925445370369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45973.925445370369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45973.925445370369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45973.925445370369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45973.925445370369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45973.925445370369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45973.925445370369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45973.925445370369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45973.925445370369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45973.925445370369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45973.925445370369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45973.925445370369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45973.925445370369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45973.925445370369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45973.925445370369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45973.925445370369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45973.925445370369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45973.925445370369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45973.925445370369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45973.925445370369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45973.925445370369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45973.925445370369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45973.925445370369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45973.925445370369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45973.925445370369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45973.925445370369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45973.925445370369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45973.925445370369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45973.925445370369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45973.925445370369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45973.925445370369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45973.925445370369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45973.925445370369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45973.925445370369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45973.925445370369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45973.925445370369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45973.925445370369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45973.925445370369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45973.925445370369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45973.925445370369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45973.925445370369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45973.925445370369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45973.925445370369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45973.925445370369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45973.925445370369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45973.925445370369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ref="G198:G261" ca="1" si="4">IFERROR(NOW()-F198,"-")</f>
        <v>45973.925445370369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45973.925445370369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45973.925445370369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45973.925445370369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45973.925445370369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45973.925445370369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45973.925445370369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45973.925445370369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45973.925445370369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45973.925445370369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45973.925445370369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45973.925445370369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45973.925445370369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45973.925445370369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45973.925445370369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45973.925445370369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45973.925445370369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45973.925445370369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45973.925445370369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45973.925445370369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45973.925445370369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45973.925445370369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45973.925445370369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45973.925445370369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45973.925445370369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45973.925445370369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45973.925445370369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45973.925445370369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45973.925445370369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45973.925445370369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45973.925445370369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45973.925445370369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45973.925445370369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45973.925445370369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45973.925445370369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45973.925445370369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45973.925445370369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45973.925445370369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45973.925445370369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45973.925445370369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45973.925445370369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45973.925445370369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45973.925445370369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45973.925445370369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45973.925445370369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45973.925445370369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45973.925445370369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45973.925445370369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45973.925445370369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45973.925445370369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45973.925445370369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45973.925445370369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45973.925445370369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45973.925445370369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45973.925445370369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45973.925445370369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45973.925445370369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45973.925445370369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45973.925445370369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45973.925445370369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45973.925445370369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45973.925445370369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45973.925445370369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45973.925445370369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ref="G262:G325" ca="1" si="5">IFERROR(NOW()-F262,"-")</f>
        <v>45973.925445370369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45973.925445370369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45973.925445370369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45973.925445370369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45973.925445370369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45973.925445370369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45973.925445370369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45973.925445370369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45973.925445370369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45973.925445370369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45973.925445370369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45973.925445370369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45973.925445370369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45973.925445370369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45973.925445370369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45973.925445370369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45973.925445370369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45973.925445370369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45973.925445370369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45973.925445370369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45973.925445370369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45973.925445370369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45973.925445370369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45973.925445370369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45973.925445370369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45973.925445370369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45973.925445370369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45973.925445370369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45973.925445370369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45973.925445370369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45973.925445370369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45973.925445370369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45973.925445370369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45973.925445370369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45973.925445370369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45973.925445370369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45973.925445370369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45973.925445370369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45973.925445370369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45973.925445370369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45973.925445370369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45973.925445370369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45973.925445370369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45973.925445370369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45973.925445370369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45973.925445370369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45973.925445370369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45973.925445370369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45973.925445370369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45973.925445370369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45973.925445370369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45973.925445370369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45973.925445370369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45973.925445370369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45973.925445370369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45973.925445370369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45973.925445370369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45973.925445370369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45973.925445370369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45973.925445370369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45973.925445370369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45973.925445370369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45973.925445370369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45973.925445370369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ref="G326:G389" ca="1" si="6">IFERROR(NOW()-F326,"-")</f>
        <v>45973.925445370369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45973.925445370369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45973.925445370369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45973.925445370369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45973.925445370369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45973.925445370369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45973.925445370369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45973.925445370369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45973.925445370369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45973.925445370369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45973.925445370369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45973.925445370369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45973.925445370369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45973.925445370369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45973.925445370369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45973.925445370369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45973.925445370369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45973.925445370369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45973.925445370369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45973.925445370369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45973.925445370369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45973.925445370369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45973.925445370369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45973.925445370369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45973.925445370369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45973.925445370369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45973.925445370369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45973.925445370369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45973.925445370369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45973.925445370369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45973.925445370369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45973.925445370369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45973.925445370369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45973.925445370369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45973.925445370369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45973.925445370369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45973.925445370369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45973.925445370369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45973.925445370369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45973.925445370369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45973.925445370369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45973.925445370369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45973.925445370369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45973.925445370369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45973.925445370369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45973.925445370369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45973.925445370369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45973.925445370369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45973.925445370369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45973.925445370369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45973.925445370369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45973.925445370369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45973.925445370369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45973.925445370369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45973.925445370369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45973.925445370369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45973.925445370369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45973.925445370369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45973.925445370369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45973.925445370369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45973.925445370369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45973.925445370369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45973.925445370369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45973.925445370369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ref="G390:G453" ca="1" si="7">IFERROR(NOW()-F390,"-")</f>
        <v>45973.925445370369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45973.925445370369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45973.925445370369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45973.925445370369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45973.925445370369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45973.925445370369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45973.925445370369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45973.925445370369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45973.925445370369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45973.925445370369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45973.925445370369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45973.925445370369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45973.925445370369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45973.925445370369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45973.925445370369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45973.925445370369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45973.925445370369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45973.925445370369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45973.925445370369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45973.925445370369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45973.925445370369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45973.925445370369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45973.925445370369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45973.925445370369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45973.925445370369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45973.925445370369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45973.925445370369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45973.925445370369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45973.925445370369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45973.925445370369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45973.925445370369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45973.925445370369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45973.925445370369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45973.925445370369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45973.925445370369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45973.925445370369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45973.925445370369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45973.925445370369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45973.925445370369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45973.925445370369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45973.925445370369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45973.925445370369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45973.925445370369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45973.925445370369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45973.925445370369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45973.925445370369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45973.925445370369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45973.925445370369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45973.925445370369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45973.925445370369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45973.925445370369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45973.925445370369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45973.925445370369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45973.925445370369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45973.925445370369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45973.925445370369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45973.925445370369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45973.925445370369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45973.925445370369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45973.925445370369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45973.925445370369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45973.925445370369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45973.925445370369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45973.925445370369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ref="G454:G517" ca="1" si="8">IFERROR(NOW()-F454,"-")</f>
        <v>45973.925445370369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45973.925445370369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45973.925445370369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45973.925445370369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45973.925445370369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45973.925445370369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45973.925445370369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45973.925445370369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45973.925445370369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45973.925445370369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45973.925445370369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45973.925445370369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45973.925445370369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45973.925445370369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45973.925445370369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45973.925445370369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45973.925445370369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45973.925445370369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45973.925445370369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45973.925445370369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45973.925445370369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45973.925445370369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45973.925445370369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45973.925445370369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45973.925445370369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45973.925445370369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45973.925445370369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45973.925445370369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45973.925445370369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45973.925445370369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45973.925445370369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45973.925445370369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45973.925445370369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45973.925445370369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45973.925445370369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45973.925445370369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45973.925445370369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45973.925445370369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45973.925445370369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45973.925445370369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45973.925445370369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45973.925445370369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45973.925445370369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45973.925445370369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45973.925445370369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45973.925445370369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45973.925445370369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45973.925445370369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45973.925445370369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45973.925445370369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45973.925445370369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45973.925445370369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45973.925445370369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45973.925445370369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45973.925445370369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45973.925445370369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45973.925445370369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45973.925445370369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45973.925445370369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45973.925445370369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45973.925445370369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45973.925445370369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45973.925445370369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45973.925445370369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ref="G518:G581" ca="1" si="9">IFERROR(NOW()-F518,"-")</f>
        <v>45973.925445370369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45973.925445370369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45973.925445370369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45973.925445370369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45973.925445370369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45973.925445370369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45973.925445370369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45973.925445370369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45973.925445370369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45973.925445370369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45973.925445370369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45973.925445370369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45973.925445370369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45973.925445370369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45973.925445370369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45973.925445370369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45973.925445370369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45973.925445370369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45973.925445370369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45973.925445370369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45973.925445370369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45973.925445370369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45973.925445370369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45973.925445370369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45973.925445370369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45973.925445370369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45973.925445370369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45973.925445370369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45973.925445370369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45973.925445370369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45973.925445370369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45973.925445370369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45973.925445370369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45973.925445370369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45973.925445370369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45973.925445370369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45973.925445370369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45973.925445370369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45973.925445370369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45973.925445370369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45973.925445370369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45973.925445370369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45973.925445370369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45973.925445370369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45973.925445370369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45973.925445370369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45973.925445370369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45973.925445370369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45973.925445370369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45973.925445370369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45973.925445370369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45973.925445370369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45973.925445370369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45973.925445370369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45973.925445370369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45973.925445370369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45973.925445370369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45973.925445370369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45973.925445370369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45973.925445370369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45973.925445370369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45973.925445370369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45973.925445370369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45973.925445370369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ref="G582:G645" ca="1" si="10">IFERROR(NOW()-F582,"-")</f>
        <v>45973.925445370369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45973.925445370369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45973.925445370369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45973.925445370369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45973.925445370369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45973.925445370369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45973.925445370369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45973.925445370369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45973.925445370369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45973.925445370369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45973.925445370369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45973.925445370369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45973.925445370369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45973.925445370369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45973.925445370369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45973.925445370369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45973.925445370369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45973.925445370369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45973.925445370369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45973.925445370369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45973.925445370369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45973.925445370369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45973.925445370369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45973.925445370369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45973.925445370369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45973.925445370369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45973.925445370369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45973.925445370369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45973.925445370369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45973.925445370369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45973.925445370369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45973.925445370369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45973.925445370369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45973.925445370369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45973.925445370369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45973.925445370369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45973.925445370369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45973.925445370369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45973.925445370369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45973.925445370369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45973.925445370369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45973.925445370369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45973.925445370369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45973.925445370369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45973.925445370369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45973.925445370369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45973.925445370369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45973.925445370369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45973.925445370369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45973.925445370369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45973.925445370369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45973.925445370369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45973.925445370369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45973.925445370369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45973.925445370369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45973.925445370369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45973.925445370369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45973.925445370369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45973.925445370369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45973.925445370369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45973.925445370369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45973.925445370369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45973.925445370369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45973.925445370369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ref="G646:G709" ca="1" si="11">IFERROR(NOW()-F646,"-")</f>
        <v>45973.925445370369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45973.925445370369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45973.925445370369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45973.925445370369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45973.925445370369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45973.925445370369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45973.925445370369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45973.925445370369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45973.925445370369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45973.925445370369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45973.925445370369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45973.925445370369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45973.925445370369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45973.925445370369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45973.925445370369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45973.925445370369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45973.925445370369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45973.925445370369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45973.925445370369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45973.925445370369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45973.925445370369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45973.925445370369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45973.925445370369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45973.925445370369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45973.925445370369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45973.925445370369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45973.925445370369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45973.925445370369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45973.925445370369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45973.925445370369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45973.925445370369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45973.925445370369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45973.925445370369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45973.925445370369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45973.925445370369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45973.925445370369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45973.925445370369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45973.925445370369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45973.925445370369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45973.925445370369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45973.925445370369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45973.925445370369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45973.925445370369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45973.925445370369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45973.925445370369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45973.925445370369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45973.925445370369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45973.925445370369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45973.925445370369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45973.925445370369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45973.925445370369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45973.925445370369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45973.925445370369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45973.925445370369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45973.925445370369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45973.925445370369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45973.925445370369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45973.925445370369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45973.925445370369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45973.925445370369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45973.925445370369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45973.925445370369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45973.925445370369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45973.925445370369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ref="G710:G773" ca="1" si="12">IFERROR(NOW()-F710,"-")</f>
        <v>45973.925445370369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45973.925445370369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45973.925445370369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45973.925445370369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45973.925445370369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45973.925445370369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45973.925445370369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45973.925445370369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45973.925445370369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45973.925445370369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45973.925445370369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45973.925445370369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45973.925445370369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45973.925445370369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45973.925445370369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45973.925445370369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45973.925445370369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45973.925445370369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45973.925445370369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45973.925445370369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45973.925445370369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45973.925445370369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45973.925445370369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45973.925445370369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45973.925445370369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45973.925445370369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45973.925445370369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45973.925445370369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45973.925445370369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45973.925445370369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45973.925445370369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45973.925445370369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45973.925445370369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45973.925445370369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45973.925445370369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45973.925445370369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45973.925445370369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45973.925445370369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45973.925445370369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45973.925445370369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45973.925445370369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45973.925445370369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45973.925445370369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45973.925445370369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45973.925445370369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45973.925445370369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45973.925445370369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45973.925445370369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45973.925445370369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45973.925445370369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45973.925445370369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45973.925445370369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45973.925445370369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45973.925445370369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45973.925445370369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45973.925445370369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45973.925445370369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45973.925445370369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45973.925445370369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45973.925445370369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45973.925445370369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45973.925445370369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45973.925445370369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45973.925445370369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ref="G774:G837" ca="1" si="13">IFERROR(NOW()-F774,"-")</f>
        <v>45973.925445370369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45973.925445370369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45973.925445370369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45973.925445370369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45973.925445370369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45973.925445370369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45973.925445370369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45973.925445370369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45973.925445370369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45973.925445370369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45973.925445370369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45973.925445370369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45973.925445370369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45973.925445370369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45973.925445370369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45973.925445370369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45973.925445370369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45973.925445370369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45973.925445370369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45973.925445370369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45973.925445370369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45973.925445370369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45973.925445370369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45973.925445370369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45973.925445370369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45973.925445370369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45973.925445370369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45973.925445370369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45973.925445370369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45973.925445370369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45973.925445370369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45973.925445370369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45973.925445370369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45973.925445370369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45973.925445370369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45973.925445370369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45973.925445370369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45973.925445370369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45973.925445370369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45973.925445370369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45973.925445370369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45973.925445370369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45973.925445370369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45973.925445370369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45973.925445370369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45973.925445370369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45973.925445370369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45973.925445370369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45973.925445370369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45973.925445370369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45973.925445370369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45973.925445370369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45973.925445370369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45973.925445370369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45973.925445370369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45973.925445370369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45973.925445370369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45973.925445370369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45973.925445370369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45973.925445370369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45973.925445370369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45973.925445370369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45973.925445370369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45973.925445370369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ref="G838:G901" ca="1" si="14">IFERROR(NOW()-F838,"-")</f>
        <v>45973.925445370369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45973.925445370369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45973.925445370369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45973.925445370369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45973.925445370369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45973.925445370369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45973.925445370369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45973.925445370369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45973.925445370369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45973.925445370369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45973.925445370369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45973.925445370369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45973.925445370369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45973.925445370369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45973.925445370369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45973.925445370369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45973.925445370369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45973.925445370369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45973.925445370369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45973.925445370369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45973.925445370369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45973.925445370369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45973.925445370369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45973.925445370369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45973.925445370369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45973.925445370369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45973.925445370369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45973.925445370369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45973.925445370369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45973.925445370369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45973.925445370369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45973.925445370369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45973.925445370369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45973.925445370369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45973.925445370369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45973.925445370369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45973.925445370369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45973.925445370369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45973.925445370369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45973.925445370369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45973.925445370369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45973.925445370369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45973.925445370369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45973.925445370369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45973.925445370369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45973.925445370369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45973.925445370369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45973.925445370369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45973.925445370369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45973.925445370369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45973.925445370369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45973.925445370369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45973.925445370369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45973.925445370369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45973.925445370369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45973.925445370369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45973.925445370369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45973.925445370369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45973.925445370369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45973.925445370369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45973.925445370369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45973.925445370369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45973.925445370369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45973.925445370369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ref="G902:G965" ca="1" si="15">IFERROR(NOW()-F902,"-")</f>
        <v>45973.925445370369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45973.925445370369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45973.925445370369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45973.925445370369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45973.925445370369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45973.925445370369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45973.925445370369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45973.925445370369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45973.925445370369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45973.925445370369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45973.925445370369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45973.925445370369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45973.925445370369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45973.925445370369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45973.925445370369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45973.925445370369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45973.925445370369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45973.925445370369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45973.925445370369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45973.925445370369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45973.925445370369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45973.925445370369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45973.925445370369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45973.925445370369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45973.925445370369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45973.925445370369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45973.925445370369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45973.925445370369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45973.925445370369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45973.925445370369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45973.925445370369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45973.925445370369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45973.925445370369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45973.925445370369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45973.925445370369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45973.925445370369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45973.925445370369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45973.925445370369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45973.925445370369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45973.925445370369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45973.925445370369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45973.925445370369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45973.925445370369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45973.925445370369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45973.925445370369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45973.925445370369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45973.925445370369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45973.925445370369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45973.925445370369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45973.925445370369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45973.925445370369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45973.925445370369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45973.925445370369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45973.925445370369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45973.925445370369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45973.925445370369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45973.925445370369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45973.925445370369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45973.925445370369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45973.925445370369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45973.925445370369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45973.925445370369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45973.925445370369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45973.925445370369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ref="G966:G1029" ca="1" si="16">IFERROR(NOW()-F966,"-")</f>
        <v>45973.925445370369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45973.925445370369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45973.925445370369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45973.925445370369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45973.925445370369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45973.925445370369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45973.925445370369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45973.925445370369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45973.925445370369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45973.925445370369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45973.925445370369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45973.925445370369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45973.925445370369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45973.925445370369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45973.925445370369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45973.925445370369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45973.925445370369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45973.925445370369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45973.925445370369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45973.925445370369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45973.925445370369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45973.925445370369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45973.925445370369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45973.925445370369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45973.925445370369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45973.925445370369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45973.925445370369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45973.925445370369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45973.925445370369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45973.925445370369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45973.925445370369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45973.925445370369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45973.925445370369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45973.925445370369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45973.925445370369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45973.925445370369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45973.925445370369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45973.925445370369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45973.925445370369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45973.925445370369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45973.925445370369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45973.925445370369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45973.925445370369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45973.925445370369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45973.925445370369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45973.925445370369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45973.925445370369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45973.925445370369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45973.925445370369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45973.925445370369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45973.925445370369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45973.925445370369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45973.925445370369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45973.925445370369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45973.925445370369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45973.925445370369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45973.925445370369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45973.925445370369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45973.925445370369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45973.925445370369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45973.925445370369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45973.925445370369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45973.925445370369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45973.925445370369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ref="G1030:G1044" ca="1" si="17">IFERROR(NOW()-F1030,"-")</f>
        <v>45973.925445370369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45973.925445370369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45973.925445370369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45973.925445370369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45973.925445370369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45973.925445370369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45973.925445370369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45973.925445370369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45973.925445370369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45973.925445370369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45973.925445370369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45973.925445370369</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45973.925445370369</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45973.925445370369</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45973.925445370369</v>
      </c>
      <c r="H1044" s="22"/>
      <c r="I1044" s="19" t="str">
        <f>IFERROR(VLOOKUP(D1044,DB!A:F,6,0),"")</f>
        <v/>
      </c>
      <c r="J1044" s="18" t="str">
        <f>IFERROR(VLOOKUP(D1044,DB!A:G,7,0),"")</f>
        <v/>
      </c>
      <c r="K1044" s="45"/>
      <c r="L1044" s="23" t="str">
        <f>IFERROR(VLOOKUP(D1044,DB!A:I,9,0),"")</f>
        <v/>
      </c>
    </row>
  </sheetData>
  <dataValidations count="2">
    <dataValidation allowBlank="1" showInputMessage="1" showErrorMessage="1" sqref="E1" xr:uid="{5914219A-CB83-432D-936A-CC0CB6F3982A}"/>
    <dataValidation type="list" allowBlank="1" showInputMessage="1" showErrorMessage="1" sqref="E2:E10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0"/>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270.44472777777264</v>
      </c>
      <c r="H2" s="96">
        <v>45703.474768518521</v>
      </c>
      <c r="I2" s="96" t="str">
        <f>IFERROR(VLOOKUP(D2,DB!A:F,6,0),"")</f>
        <v>SCECO</v>
      </c>
      <c r="J2" s="96" t="str">
        <f>IFERROR(VLOOKUP(D2,DB!A:G,7,0),"")</f>
        <v>Dead</v>
      </c>
      <c r="K2" s="98" t="s">
        <v>39110</v>
      </c>
      <c r="L2" s="92" t="str">
        <f>IFERROR(VLOOKUP(D2,DB!A:I,9,0),"")</f>
        <v>Latis</v>
      </c>
    </row>
    <row r="3" spans="1:16" ht="15" customHeight="1">
      <c r="A3" s="135"/>
      <c r="B3" s="135" t="str">
        <f>IFERROR(VLOOKUP(D3,DB!A:K,11,0),"")</f>
        <v/>
      </c>
      <c r="C3" s="94"/>
      <c r="D3" s="92"/>
      <c r="E3" s="95"/>
      <c r="F3" s="96"/>
      <c r="G3" s="97">
        <f ca="1">IFERROR(NOW()-F3,"")</f>
        <v>45973.925445023146</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45973.925445023146</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45973.925445023146</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45973.925445023146</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45973.925445023146</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45973.925445023146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45973.925445023146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45973.925445023146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45973.925445023146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45973.925445023146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45973.925445023146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45973.925445023146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45973.925445023146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45973.925445023146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45973.925445023146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45973.925445023146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45973.925445023146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45973.925445023146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45973.925445023146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45973.925445023146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45973.925445023146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45973.925445023146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45973.925445023146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45973.925445023146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45973.925445023146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45973.925445023146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45973.925445023146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45973.925445023146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45973.925445023146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45973.925445023146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45973.925445023146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45973.925445023146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45973.925445023146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45973.925445023146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45973.925445023146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45973.925445023146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45973.925445023146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45973.925445023146</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45973.925445023146</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45973.925445023146</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45973.925445023146</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45973.925445023146</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45973.925445023146</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45973.925445023146</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45973.925445023146</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45973.925445023146</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45973.925445023146</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45973.925445023146</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45973.925445023146</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45973.925445023146</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45973.925445023146</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45973.925445023146</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45973.925445023146</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45973.925445023146</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45973.925445023146</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45973.925445023146</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45973.925445023146</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45973.925445023146</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45973.925445023146</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45973.925445023146</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45973.925445023146</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45973.925445023146</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45973.925445023146</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45973.925445023146</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45973.925445023146</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45973.925445023146</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45973.925445023146</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45973.925445023146</v>
      </c>
      <c r="H70" s="96"/>
      <c r="I70" s="135" t="str">
        <f>IFERROR(VLOOKUP(D70,DB!A:F,6,0),"")</f>
        <v/>
      </c>
      <c r="J70" s="135" t="str">
        <f>IFERROR(VLOOKUP(D70,DB!A:G,7,0),"")</f>
        <v/>
      </c>
      <c r="K70" s="98"/>
      <c r="L70" s="92" t="str">
        <f>IFERROR(VLOOKUP(D70,DB!A:I,9,0),"")</f>
        <v/>
      </c>
    </row>
  </sheetData>
  <dataValidations count="2">
    <dataValidation allowBlank="1" showInputMessage="1" showErrorMessage="1" sqref="E1" xr:uid="{A4F81451-56CC-4543-9497-104C4E44EE4B}"/>
    <dataValidation type="list" allowBlank="1" showInputMessage="1" showErrorMessage="1" sqref="E2:E7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7"/>
  <sheetViews>
    <sheetView tabSelected="1" workbookViewId="0">
      <selection activeCell="A9" sqref="A9:XFD9"/>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39111</v>
      </c>
      <c r="B2" s="37" t="str">
        <f>IFERROR(VLOOKUP(D2,DB!A:K,11,0),"")</f>
        <v>R5</v>
      </c>
      <c r="C2" s="37">
        <v>3</v>
      </c>
      <c r="D2" s="107" t="s">
        <v>36011</v>
      </c>
      <c r="E2" s="37" t="s">
        <v>39021</v>
      </c>
      <c r="F2" s="38">
        <v>45891.832060185188</v>
      </c>
      <c r="G2" s="116">
        <f ca="1">IFERROR(NOW()-F2,"")</f>
        <v>82.093384837957274</v>
      </c>
      <c r="H2" s="38">
        <v>45891.790393518517</v>
      </c>
      <c r="I2" s="37" t="str">
        <f>IFERROR(VLOOKUP(D2,DB!A:F,6,0),"")</f>
        <v>Generator-SG</v>
      </c>
      <c r="J2" s="37" t="str">
        <f>IFERROR(VLOOKUP(D2,DB!A:G,7,0),"")</f>
        <v>Vandalized</v>
      </c>
      <c r="K2" s="37" t="s">
        <v>39112</v>
      </c>
      <c r="L2" s="37" t="str">
        <f>IFERROR(VLOOKUP(D2,DB!A:I,9,0),"")</f>
        <v>Latis</v>
      </c>
      <c r="M2" s="106"/>
    </row>
    <row r="3" spans="1:13" ht="30.75">
      <c r="A3" s="37" t="s">
        <v>39113</v>
      </c>
      <c r="B3" s="37" t="str">
        <f>IFERROR(VLOOKUP(D3,DB!A:K,11,0),"")</f>
        <v>R5</v>
      </c>
      <c r="C3" s="37">
        <v>1</v>
      </c>
      <c r="D3" s="37" t="s">
        <v>33268</v>
      </c>
      <c r="E3" s="37" t="s">
        <v>39102</v>
      </c>
      <c r="F3" s="38">
        <v>45926.188877314817</v>
      </c>
      <c r="G3" s="116">
        <f t="shared" ref="G3" ca="1" si="0">IFERROR(NOW()-F3,"")</f>
        <v>47.736568055552198</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39102</v>
      </c>
      <c r="F4" s="125">
        <v>45948.661111111112</v>
      </c>
      <c r="G4" s="126">
        <f t="shared" ref="G4:G16" ca="1" si="1">IFERROR(NOW()-F4,"")</f>
        <v>25.26433425925643</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c r="B6" s="124" t="str">
        <f>IFERROR(VLOOKUP(D6,DB!A:K,11,0),"")</f>
        <v/>
      </c>
      <c r="C6" s="124"/>
      <c r="D6" s="124"/>
      <c r="E6" s="124"/>
      <c r="F6" s="124"/>
      <c r="G6" s="126">
        <f t="shared" ca="1" si="1"/>
        <v>45973.925445023146</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1"/>
        <v>45973.925445023146</v>
      </c>
      <c r="H7" s="125"/>
      <c r="I7" s="124" t="str">
        <f>IFERROR(VLOOKUP(D7,DB!A:F,6,0),"")</f>
        <v/>
      </c>
      <c r="J7" s="124" t="str">
        <f>IFERROR(VLOOKUP(D7,DB!A:G,7,0),"")</f>
        <v/>
      </c>
      <c r="K7" s="124"/>
      <c r="L7" s="124" t="str">
        <f>IFERROR(VLOOKUP(D7,DB!A:I,9,0),"")</f>
        <v/>
      </c>
    </row>
    <row r="8" spans="1:13">
      <c r="A8" s="124"/>
      <c r="B8" s="124" t="str">
        <f>IFERROR(VLOOKUP(#REF!,DB!A:K,11,0),"")</f>
        <v/>
      </c>
      <c r="C8" s="124"/>
      <c r="D8" s="124"/>
      <c r="E8" s="124"/>
      <c r="F8" s="124"/>
      <c r="G8" s="126">
        <f t="shared" ca="1" si="1"/>
        <v>45973.925445023146</v>
      </c>
      <c r="H8" s="125"/>
      <c r="I8" s="124" t="str">
        <f>IFERROR(VLOOKUP(#REF!,DB!A:F,6,0),"")</f>
        <v/>
      </c>
      <c r="J8" s="124" t="str">
        <f>IFERROR(VLOOKUP(#REF!,DB!A:G,7,0),"")</f>
        <v/>
      </c>
      <c r="K8" s="124"/>
      <c r="L8" s="124" t="str">
        <f>IFERROR(VLOOKUP(#REF!,DB!A:I,9,0),"")</f>
        <v/>
      </c>
    </row>
    <row r="9" spans="1:13">
      <c r="A9" s="124"/>
      <c r="B9" s="124" t="str">
        <f>IFERROR(VLOOKUP(D9,DB!A:K,11,0),"")</f>
        <v/>
      </c>
      <c r="C9" s="124"/>
      <c r="D9" s="124"/>
      <c r="E9" s="124"/>
      <c r="F9" s="124"/>
      <c r="G9" s="126">
        <f t="shared" ca="1" si="1"/>
        <v>45973.925445023146</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45973.925445138892</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45973.925445370369</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45973.925445370369</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45973.925445370369</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45973.925445370369</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45973.925445370369</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45973.925445370369</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ref="G17:G80" ca="1" si="2">IFERROR(NOW()-F17,"")</f>
        <v>45973.925445370369</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45973.925445370369</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45973.925445370369</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45973.925445370369</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45973.925445370369</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45973.925445370369</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45973.925445370369</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45973.925445370369</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45973.925445370369</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45973.925445370369</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45973.925445370369</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45973.925445370369</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45973.925445370369</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45973.925445370369</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45973.925445370369</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45973.925445370369</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45973.925445370369</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45973.925445370369</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45973.925445370369</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45973.925445370369</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45973.925445370369</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45973.925445370369</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45973.925445370369</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45973.925445370369</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45973.925445370369</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45973.925445370369</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45973.925445370369</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45973.925445370369</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45973.925445370369</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45973.925445370369</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45973.925445370369</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45973.925445370369</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45973.925445370369</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45973.925445370369</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45973.925445370369</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45973.925445370369</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45973.925445370369</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45973.925445370369</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45973.925445370369</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45973.925445370369</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45973.925445370369</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45973.925445370369</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45973.925445370369</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45973.925445370369</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45973.925445370369</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45973.925445370369</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45973.925445370369</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45973.925445370369</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45973.925445370369</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45973.925445370369</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45973.925445370369</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45973.925445370369</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45973.925445370369</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45973.925445370369</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45973.925445370369</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45973.925445370369</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45973.925445370369</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2"/>
        <v>45973.925445370369</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2"/>
        <v>45973.925445370369</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2"/>
        <v>45973.925445370369</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2"/>
        <v>45973.925445370369</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2"/>
        <v>45973.925445370369</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2"/>
        <v>45973.925445370369</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2"/>
        <v>45973.925445370369</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ref="G81:G144" ca="1" si="3">IFERROR(NOW()-F81,"")</f>
        <v>45973.925445370369</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45973.925445370369</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45973.925445370369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45973.925445370369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45973.925445370369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45973.925445370369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45973.925445370369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45973.925445370369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45973.925445370369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45973.925445370369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45973.925445370369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45973.925445370369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45973.925445370369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45973.925445370369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45973.925445370369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45973.925445370369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45973.925445370369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45973.925445370369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45973.925445370369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45973.925445370369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45973.925445370369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45973.925445370369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45973.925445370369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45973.925445370369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45973.925445370369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45973.925445370369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45973.925445370369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45973.925445370369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45973.925445370369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45973.925445370369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45973.925445370369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45973.925445370369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45973.925445370369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45973.925445370369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45973.925445370369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45973.925445370369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45973.925445370369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45973.925445370369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45973.925445370369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45973.925445370369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45973.925445370369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45973.925445370369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45973.925445370369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45973.925445370369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45973.925445370369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45973.925445370369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45973.925445370369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45973.925445370369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45973.925445370369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45973.925445370369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45973.925445370369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45973.925445370369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45973.925445370369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45973.925445370369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45973.925445370369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45973.925445370369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45973.925445370369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45973.925445370369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45973.925445370369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45973.925445370369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45973.925445370369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45973.925445370369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45973.925445370369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45973.925445370369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ref="G145:G208" ca="1" si="4">IFERROR(NOW()-F145,"")</f>
        <v>45973.925445370369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45973.925445370369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45973.925445370369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45973.925445370369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45973.925445370369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45973.925445370369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45973.925445370369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45973.925445370369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45973.925445370369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45973.925445370369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45973.925445370369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45973.925445370369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45973.925445370369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45973.925445370369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45973.925445370369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45973.925445370369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45973.925445370369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45973.925445370369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45973.925445370369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45973.925445370369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45973.925445370369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45973.925445370369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45973.925445370369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45973.925445370369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45973.925445370369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45973.925445370369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45973.925445370369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45973.925445370369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45973.925445370369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45973.925445370369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45973.925445370369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45973.925445370369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45973.925445370369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45973.925445370369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45973.925445370369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45973.925445370369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45973.925445370369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45973.925445370369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45973.925445370369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45973.925445370369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45973.925445370369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45973.925445370369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45973.925445370369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45973.925445370369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45973.925445370369</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45973.925445370369</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45973.925445370369</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45973.925445370369</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45973.925445370369</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45973.925445370369</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45973.925445370369</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45973.925445370369</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45973.925445370369</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45973.925445370369</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45973.925445370369</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45973.925445370369</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45973.925445370369</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45973.925445370369</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45973.925445370369</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45973.925445370369</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45973.925445370369</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45973.925445370369</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45973.925445370369</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45973.925445370369</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ref="G209:G272" ca="1" si="5">IFERROR(NOW()-F209,"")</f>
        <v>45973.925445370369</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45973.925445370369</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45973.925445370369</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45973.925445370369</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45973.925445370369</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45973.925445370369</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45973.925445370369</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45973.925445370369</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45973.925445370369</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45973.925445370369</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45973.925445370369</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45973.925445370369</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45973.925445370369</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45973.925445370369</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45973.925445370369</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45973.925445370369</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45973.925445370369</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45973.925445370369</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45973.925445370369</v>
      </c>
      <c r="H227" s="124"/>
      <c r="I227" s="124" t="str">
        <f>IFERROR(VLOOKUP(D227,DB!A:F,6,0),"")</f>
        <v/>
      </c>
      <c r="J227" s="124" t="str">
        <f>IFERROR(VLOOKUP(D227,DB!A:G,7,0),"")</f>
        <v/>
      </c>
      <c r="K227" s="124"/>
      <c r="L227" s="124" t="str">
        <f>IFERROR(VLOOKUP(D227,DB!A:I,9,0),"")</f>
        <v/>
      </c>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sheetData>
  <dataValidations count="2">
    <dataValidation allowBlank="1" showInputMessage="1" showErrorMessage="1" sqref="E1" xr:uid="{920C6338-E771-4DAE-8C89-92A9093EA4DE}"/>
    <dataValidation type="list" allowBlank="1" showInputMessage="1" showErrorMessage="1" sqref="E2:E22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47"/>
  <sheetViews>
    <sheetView workbookViewId="0">
      <selection activeCell="K3" sqref="K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7" t="s">
        <v>39119</v>
      </c>
      <c r="B2" s="141" t="str">
        <f>IFERROR(VLOOKUP(D2,DB!A:K,11,0),"")</f>
        <v>R6</v>
      </c>
      <c r="C2" s="142">
        <v>1</v>
      </c>
      <c r="D2" s="141" t="s">
        <v>30913</v>
      </c>
      <c r="E2" s="124" t="s">
        <v>39021</v>
      </c>
      <c r="F2" s="156">
        <v>45973.331250000003</v>
      </c>
      <c r="G2" s="105">
        <f t="shared" ref="G2:G49" ca="1" si="0">IFERROR(NOW()-F2,"-")</f>
        <v>0.59419502314267447</v>
      </c>
      <c r="H2" s="143">
        <v>45973.190428240741</v>
      </c>
      <c r="I2" s="141" t="str">
        <f>IFERROR(VLOOKUP(D2,DB!A:F,6,0),"")</f>
        <v>SCECO</v>
      </c>
      <c r="J2" s="141" t="str">
        <f>IFERROR(VLOOKUP(D2,DB!A:G,7,0),"")</f>
        <v>Good</v>
      </c>
      <c r="K2" s="144" t="s">
        <v>39120</v>
      </c>
      <c r="L2" s="145" t="str">
        <f>IFERROR(VLOOKUP(D2,DB!A:I,9,0),"")</f>
        <v>Latis</v>
      </c>
    </row>
    <row r="3" spans="1:16382" ht="31.5" customHeight="1">
      <c r="A3" s="140" t="s">
        <v>39121</v>
      </c>
      <c r="B3" s="141" t="str">
        <f>IFERROR(VLOOKUP(D3,DB!A:K,11,0),"")</f>
        <v>R6</v>
      </c>
      <c r="C3" s="142">
        <v>2</v>
      </c>
      <c r="D3" s="141" t="s">
        <v>32050</v>
      </c>
      <c r="E3" s="124" t="s">
        <v>39021</v>
      </c>
      <c r="F3" s="143">
        <v>45973.888009259259</v>
      </c>
      <c r="G3" s="105">
        <f t="shared" ca="1" si="0"/>
        <v>3.7435763886605855E-2</v>
      </c>
      <c r="H3" s="143">
        <v>45973.87872685185</v>
      </c>
      <c r="I3" s="141" t="str">
        <f>IFERROR(VLOOKUP(D3,DB!A:F,6,0),"")</f>
        <v>SCECO</v>
      </c>
      <c r="J3" s="141" t="str">
        <f>IFERROR(VLOOKUP(D3,DB!A:G,7,0),"")</f>
        <v>In progress+No BB Design</v>
      </c>
      <c r="K3" s="144" t="s">
        <v>39122</v>
      </c>
      <c r="L3" s="145" t="str">
        <f>IFERROR(VLOOKUP(D3,DB!A:I,9,0),"")</f>
        <v>Latis</v>
      </c>
    </row>
    <row r="4" spans="1:16382" ht="31.5" customHeight="1">
      <c r="A4" s="140"/>
      <c r="B4" s="141" t="str">
        <f>IFERROR(VLOOKUP(D4,DB!A:K,11,0),"")</f>
        <v/>
      </c>
      <c r="C4" s="142"/>
      <c r="D4" s="141"/>
      <c r="E4" s="124"/>
      <c r="F4" s="143"/>
      <c r="G4" s="105">
        <f t="shared" ca="1" si="0"/>
        <v>45973.925445023146</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45973.925445023146</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45973.925445023146</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45973.925445023146</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45973.925445023146</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45973.925445023146</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45973.925445023146</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45973.925445023146</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45973.925445023146</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45973.925445023146</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45973.925445023146</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45973.925445023146</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45973.925445023146</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45973.925445023146</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45973.925445023146</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45973.925445023146</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45973.925445023146</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45973.925445023146</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45973.925445023146</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45973.925445023146</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45973.925445023146</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45973.925445023146</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45973.925445023146</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45973.925445023146</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45973.925445023146</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45973.925445023146</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45973.925445023146</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45973.925445023146</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45973.925445023146</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45973.925445023146</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45973.925445023146</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45973.925445023146</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45973.925445023146</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45973.925445023146</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45973.925445023146</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45973.925445023146</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45973.925445023146</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45973.925445023146</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45973.925445023146</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45973.925445023146</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45973.925445023146</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45973.925445023146</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45973.925445023146</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45973.925445023146</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45973.925445023146</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45973.925445023146</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ref="G50:G113" ca="1" si="1">IFERROR(NOW()-F50,"-")</f>
        <v>45973.925445023146</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45973.925445023146</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45973.925445023146</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45973.925445023146</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45973.925445023146</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45973.925445023146</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45973.925445023146</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45973.925445023146</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45973.925445023146</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45973.925445023146</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45973.925445023146</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45973.925445023146</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45973.925445023146</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45973.925445023146</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45973.925445023146</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45973.925445023146</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45973.925445023146</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45973.925445023146</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45973.925445023146</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45973.925445023146</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45973.925445023146</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45973.925445023146</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45973.925445023146</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45973.925445023146</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45973.925445023146</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45973.925445023146</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45973.925445023146</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45973.925445023146</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45973.925445023146</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45973.925445023146</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45973.925445023146</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45973.925445023146</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45973.925445023146</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45973.925445023146</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45973.925445023146</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45973.925445023146</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45973.925445023146</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45973.925445023146</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45973.925445023146</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45973.925445023146</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45973.925445023146</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45973.925445023146</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45973.925445023146</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45973.925445023146</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45973.925445023146</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45973.925445023146</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45973.925445023146</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45973.925445023146</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45973.925445023146</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45973.925445023146</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45973.925445023146</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45973.925445023146</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45973.925445023146</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45973.925445023146</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45973.925445023146</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45973.925445023146</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45973.925445023146</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45973.925445023146</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45973.925445023146</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45973.925445023146</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45973.925445023146</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45973.925445023146</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45973.925445023146</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45973.925445023146</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ref="G114:G147" ca="1" si="2">IFERROR(NOW()-F114,"-")</f>
        <v>45973.925445023146</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45973.925445023146</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45973.925445023146</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45973.925445023146</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45973.925445023146</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45973.925445023146</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45973.925445023146</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45973.925445023146</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45973.925445023146</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45973.925445023146</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45973.925445023146</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45973.925445023146</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45973.925445023146</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45973.925445023146</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45973.925445023146</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45973.925445023146</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45973.925445023146</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45973.925445023146</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45973.925445023146</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45973.925445023146</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45973.925445023146</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45973.925445023146</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45973.925445023146</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45973.925445023146</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45973.925445023146</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45973.925445023146</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45973.925445023146</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45973.925445023146</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45973.925445023146</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45973.925445023146</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45973.925445023146</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45973.925445023146</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45973.925445023146</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45973.925445023146</v>
      </c>
      <c r="H147" s="143"/>
      <c r="I147" s="141" t="str">
        <f>IFERROR(VLOOKUP(D147,DB!A:F,6,0),"")</f>
        <v/>
      </c>
      <c r="J147" s="141" t="str">
        <f>IFERROR(VLOOKUP(D147,DB!A:G,7,0),"")</f>
        <v/>
      </c>
      <c r="K147" s="144"/>
      <c r="L147" s="145" t="str">
        <f>IFERROR(VLOOKUP(D147,DB!A:I,9,0),"")</f>
        <v/>
      </c>
    </row>
  </sheetData>
  <dataValidations count="2">
    <dataValidation allowBlank="1" showInputMessage="1" showErrorMessage="1" sqref="E1" xr:uid="{9E1BC488-8814-4F8A-8DBE-742B3278AB71}"/>
    <dataValidation type="list" allowBlank="1" showInputMessage="1" showErrorMessage="1" sqref="E2:E14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2025-11-12T19:12:43Z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