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82" documentId="120_S{2AC9BD13-BADA-5192-A53E-5A8FF88502F6}" xr6:coauthVersionLast="47" xr6:coauthVersionMax="47" xr10:uidLastSave="{153BA5A8-6033-4390-95EB-A1556CDB35B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5" i="2"/>
  <c r="G5" i="2"/>
  <c r="I5" i="2"/>
  <c r="J5" i="2"/>
  <c r="L5"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J111" i="2"/>
  <c r="J112" i="2"/>
  <c r="J113" i="2"/>
  <c r="J114" i="2"/>
  <c r="J115" i="2"/>
  <c r="J116" i="2"/>
  <c r="J117" i="2"/>
  <c r="J118" i="2"/>
  <c r="J119" i="2"/>
  <c r="J120" i="2"/>
  <c r="J121" i="2"/>
  <c r="J122" i="2"/>
  <c r="J123" i="2"/>
  <c r="J124" i="2"/>
  <c r="J125" i="2"/>
  <c r="J126" i="2"/>
  <c r="J127" i="2"/>
  <c r="J128" i="2"/>
  <c r="J129" i="2"/>
  <c r="I111" i="2"/>
  <c r="I112" i="2"/>
  <c r="I113" i="2"/>
  <c r="I114" i="2"/>
  <c r="I115" i="2"/>
  <c r="I116" i="2"/>
  <c r="I117" i="2"/>
  <c r="I118" i="2"/>
  <c r="I119" i="2"/>
  <c r="I120" i="2"/>
  <c r="I121" i="2"/>
  <c r="I122" i="2"/>
  <c r="I123" i="2"/>
  <c r="I124" i="2"/>
  <c r="I125" i="2"/>
  <c r="I126" i="2"/>
  <c r="I127" i="2"/>
  <c r="I128" i="2"/>
  <c r="I129" i="2"/>
  <c r="G111" i="2"/>
  <c r="G112" i="2"/>
  <c r="G113" i="2"/>
  <c r="G114" i="2"/>
  <c r="G115" i="2"/>
  <c r="G116" i="2"/>
  <c r="G117" i="2"/>
  <c r="G118" i="2"/>
  <c r="G119" i="2"/>
  <c r="G120" i="2"/>
  <c r="G121" i="2"/>
  <c r="G122" i="2"/>
  <c r="G123" i="2"/>
  <c r="G124" i="2"/>
  <c r="G125" i="2"/>
  <c r="G126" i="2"/>
  <c r="G127" i="2"/>
  <c r="G128" i="2"/>
  <c r="G129" i="2"/>
  <c r="B111" i="2"/>
  <c r="B112" i="2"/>
  <c r="B113" i="2"/>
  <c r="B114" i="2"/>
  <c r="B115" i="2"/>
  <c r="B116" i="2"/>
  <c r="B117" i="2"/>
  <c r="B118" i="2"/>
  <c r="B119" i="2"/>
  <c r="B120" i="2"/>
  <c r="B121" i="2"/>
  <c r="B122" i="2"/>
  <c r="B123" i="2"/>
  <c r="B124" i="2"/>
  <c r="B125" i="2"/>
  <c r="B126" i="2"/>
  <c r="B127" i="2"/>
  <c r="B128" i="2"/>
  <c r="B12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<sst xmlns="http://schemas.openxmlformats.org/spreadsheetml/2006/main" count="181548" uniqueCount="39150">
  <si>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</si>
  <si>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</si>
  <si>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</si>
  <si>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</si>
  <si>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</si>
  <si>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</si>
  <si>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</si>
  <si>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</si>
  <si>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</si>
  <si>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</si>
  <si>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</si>
  <si>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</si>
  <si>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</si>
  <si>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</si>
  <si>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</si>
  <si>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</si>
  <si>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</si>
  <si>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</si>
  <si>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</si>
  <si>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</si>
  <si>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</si>
  <si>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</si>
  <si>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</si>
  <si>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</si>
  <si>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</si>
  <si>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</si>
  <si>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</si>
  <si>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</si>
  <si>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</si>
  <si>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</si>
  <si>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</si>
  <si>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</si>
  <si>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</si>
  <si>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</si>
  <si>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</si>
  <si>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</si>
  <si>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</si>
  <si>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</si>
  <si>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</si>
  <si>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</si>
  <si>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</si>
  <si>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</si>
  <si>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</si>
  <si>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</si>
  <si>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</si>
  <si>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</si>
  <si>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</si>
  <si>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</si>
  <si>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</si>
  <si>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</si>
  <si>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</si>
  <si>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</si>
  <si>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</si>
  <si>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</si>
  <si>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</si>
  <si>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</si>
  <si>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</si>
  <si>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</si>
  <si>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</si>
  <si>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</si>
  <si>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</si>
  <si>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</si>
  <si>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</si>
  <si>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</si>
  <si>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</si>
  <si>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</si>
  <si>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</si>
  <si>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</si>
  <si>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</si>
  <si>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</si>
  <si>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</si>
  <si>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</si>
  <si>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</si>
  <si>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</si>
  <si>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</si>
  <si>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</si>
  <si>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</si>
  <si>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</si>
  <si>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</si>
  <si>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</si>
  <si>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</si>
  <si>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</si>
  <si>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</si>
  <si>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</si>
  <si>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</si>
  <si>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</si>
  <si>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</si>
  <si>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</si>
  <si>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</si>
  <si>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</si>
  <si>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</si>
  <si>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</si>
  <si>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</si>
  <si>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</si>
  <si>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</si>
  <si>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</si>
  <si>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</si>
  <si>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</si>
  <si>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</si>
  <si>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</si>
  <si>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</si>
  <si>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</si>
  <si>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</si>
  <si>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</si>
  <si>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</si>
  <si>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</si>
  <si>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</si>
  <si>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</si>
  <si>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</si>
  <si>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</si>
  <si>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</si>
  <si>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</si>
  <si>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</si>
  <si>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</si>
  <si>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</si>
  <si>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</si>
  <si>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</si>
  <si>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</si>
  <si>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</si>
  <si>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</si>
  <si>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</si>
  <si>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</si>
  <si>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</si>
  <si>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</si>
  <si>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</si>
  <si>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</si>
  <si>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</si>
  <si>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</si>
  <si>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</si>
  <si>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</si>
  <si>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</si>
  <si>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</si>
  <si>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</si>
  <si>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</si>
  <si>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</si>
  <si>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</si>
  <si>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</si>
  <si>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</si>
  <si>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</si>
  <si>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</si>
  <si>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</si>
  <si>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</si>
  <si>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</si>
  <si>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</si>
  <si>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</si>
  <si>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</si>
  <si>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</si>
  <si>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</si>
  <si>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</si>
  <si>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</si>
  <si>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</si>
  <si>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</si>
  <si>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</si>
  <si>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</si>
  <si>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</si>
  <si>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</si>
  <si>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</si>
  <si>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</si>
  <si>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</si>
  <si>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</si>
  <si>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</si>
  <si>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</si>
  <si>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</si>
  <si>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</si>
  <si>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</si>
  <si>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</si>
  <si>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</si>
  <si>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</si>
  <si>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</si>
  <si>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</si>
  <si>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</si>
  <si>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</si>
  <si>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</si>
  <si>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</si>
  <si>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</si>
  <si>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</si>
  <si>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</si>
  <si>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</si>
  <si>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</si>
  <si>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</si>
  <si>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</si>
  <si>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</si>
  <si>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</si>
  <si>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</si>
  <si>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</si>
  <si>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</si>
  <si>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</si>
  <si>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</si>
  <si>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</si>
  <si>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</si>
  <si>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</si>
  <si>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</si>
  <si>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</si>
  <si>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</si>
  <si>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</si>
  <si>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</si>
  <si>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</si>
  <si>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</si>
  <si>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</si>
  <si>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</si>
  <si>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</si>
  <si>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</si>
  <si>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</si>
  <si>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</si>
  <si>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</si>
  <si>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</si>
  <si>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</si>
  <si>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</si>
  <si>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</si>
  <si>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</si>
  <si>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</si>
  <si>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</si>
  <si>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</si>
  <si>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</si>
  <si>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</si>
  <si>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</si>
  <si>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</si>
  <si>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</si>
  <si>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</si>
  <si>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</si>
  <si>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</si>
  <si>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</si>
  <si>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</si>
  <si>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</si>
  <si>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</si>
  <si>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</si>
  <si>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</si>
  <si>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</si>
  <si>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</si>
  <si>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</si>
  <si>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</si>
  <si>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</si>
  <si>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</si>
  <si>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</si>
  <si>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</si>
  <si>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</si>
  <si>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</si>
  <si>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</si>
  <si>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</si>
  <si>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</si>
  <si>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</si>
  <si>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</si>
  <si>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</si>
  <si>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</si>
  <si>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</si>
  <si>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</si>
  <si>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</si>
  <si>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</si>
  <si>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</si>
  <si>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</si>
  <si>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</si>
  <si>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</si>
  <si>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</si>
  <si>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</si>
  <si>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</si>
  <si>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</si>
  <si>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</si>
  <si>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</si>
  <si>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</si>
  <si>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</si>
  <si>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</si>
  <si>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</si>
  <si>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</si>
  <si>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</si>
  <si>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</si>
  <si>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</si>
  <si>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</si>
  <si>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</si>
  <si>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</si>
  <si>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</si>
  <si>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</si>
  <si>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</si>
  <si>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</si>
  <si>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</si>
  <si>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</si>
  <si>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</si>
  <si>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</si>
  <si>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</si>
  <si>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</si>
  <si>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</si>
  <si>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</si>
  <si>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</si>
  <si>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</si>
  <si>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</si>
  <si>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</si>
  <si>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</si>
  <si>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</si>
  <si>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</si>
  <si>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</si>
  <si>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</si>
  <si>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</si>
  <si>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</si>
  <si>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</si>
  <si>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</si>
  <si>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</si>
  <si>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</si>
  <si>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</si>
  <si>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</si>
  <si>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</si>
  <si>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</si>
  <si>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</si>
  <si>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</si>
  <si>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</si>
  <si>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</si>
  <si>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</si>
  <si>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</si>
  <si>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</si>
  <si>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</si>
  <si>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</si>
  <si>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</si>
  <si>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</si>
  <si>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</si>
  <si>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</si>
  <si>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</si>
  <si>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</si>
  <si>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</si>
  <si>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</si>
  <si>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</si>
  <si>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</si>
  <si>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</si>
  <si>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</si>
  <si>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</si>
  <si>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</si>
  <si>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</si>
  <si>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</si>
  <si>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</si>
  <si>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</si>
  <si>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</si>
  <si>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</si>
  <si>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</si>
  <si>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</si>
  <si>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</si>
  <si>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</si>
  <si>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</si>
  <si>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</si>
  <si>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</si>
  <si>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</si>
  <si>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</si>
  <si>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</si>
  <si>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</si>
  <si>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</si>
  <si>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</si>
  <si>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</si>
  <si>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</si>
  <si>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</si>
  <si>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</si>
  <si>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</si>
  <si>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</si>
  <si>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</si>
  <si>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</si>
  <si>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</si>
  <si>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</si>
  <si>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</si>
  <si>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</si>
  <si>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</si>
  <si>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</si>
  <si>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</si>
  <si>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</si>
  <si>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</si>
  <si>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</si>
  <si>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</si>
  <si>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</si>
  <si>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</si>
  <si>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</si>
  <si>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</si>
  <si>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</si>
  <si>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</si>
  <si>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</si>
  <si>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</si>
  <si>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</si>
  <si>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</si>
  <si>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</si>
  <si>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</si>
  <si>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</si>
  <si>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</si>
  <si>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</si>
  <si>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</si>
  <si>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</si>
  <si>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</si>
  <si>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</si>
  <si>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</si>
  <si>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</si>
  <si>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</si>
  <si>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</si>
  <si>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</si>
  <si>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</si>
  <si>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</si>
  <si>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</si>
  <si>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</si>
  <si>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</si>
  <si>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</si>
  <si>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</si>
  <si>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</si>
  <si>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</si>
  <si>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</si>
  <si>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</si>
  <si>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</si>
  <si>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</si>
  <si>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</si>
  <si>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</si>
  <si>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</si>
  <si>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</si>
  <si>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</si>
  <si>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</si>
  <si>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</si>
  <si>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</si>
  <si>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</si>
  <si>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</si>
  <si>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</si>
  <si>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</si>
  <si>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</si>
  <si>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</si>
  <si>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</si>
  <si>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</si>
  <si>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</si>
  <si>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</si>
  <si>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</si>
  <si>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</si>
  <si>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</si>
  <si>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</si>
  <si>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</si>
  <si>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</si>
  <si>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</si>
  <si>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</si>
  <si>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</si>
  <si>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</si>
  <si>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</si>
  <si>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</si>
  <si>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</si>
  <si>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</si>
  <si>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</si>
  <si>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</si>
  <si>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</si>
  <si>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</si>
  <si>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</si>
  <si>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</si>
  <si>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</si>
  <si>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</si>
  <si>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</si>
  <si>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</si>
  <si>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</si>
  <si>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</si>
  <si>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</si>
  <si>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</si>
  <si>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</si>
  <si>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</si>
  <si>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</si>
  <si>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</si>
  <si>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</si>
  <si>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</si>
  <si>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</si>
  <si>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</si>
  <si>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</si>
  <si>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</si>
  <si>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</si>
  <si>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</si>
  <si>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</si>
  <si>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</si>
  <si>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</si>
  <si>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</si>
  <si>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</si>
  <si>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</si>
  <si>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</si>
  <si>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</si>
  <si>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</si>
  <si>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</si>
  <si>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</si>
  <si>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</si>
  <si>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</si>
  <si>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</si>
  <si>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</si>
  <si>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</si>
  <si>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</si>
  <si>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</si>
  <si>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</si>
  <si>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</si>
  <si>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</si>
  <si>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</si>
  <si>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</si>
  <si>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</si>
  <si>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</si>
  <si>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</si>
  <si>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</si>
  <si>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</si>
  <si>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</si>
  <si>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</si>
  <si>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</si>
  <si>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</si>
  <si>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</si>
  <si>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</si>
  <si>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</si>
  <si>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</si>
  <si>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</si>
  <si>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</si>
  <si>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</si>
  <si>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</si>
  <si>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</si>
  <si>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</si>
  <si>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</si>
  <si>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</si>
  <si>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</si>
  <si>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</si>
  <si>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</si>
  <si>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</si>
  <si>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</si>
  <si>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</si>
  <si>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</si>
  <si>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</si>
  <si>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</si>
  <si>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</si>
  <si>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</si>
  <si>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</si>
  <si>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</si>
  <si>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</si>
  <si>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</si>
  <si>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</si>
  <si>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</si>
  <si>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</si>
  <si>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</si>
  <si>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</si>
  <si>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</si>
  <si>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</si>
  <si>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</si>
  <si>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</si>
  <si>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</si>
  <si>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</si>
  <si>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</si>
  <si>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</si>
  <si>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</si>
  <si>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</si>
  <si>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</si>
  <si>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</si>
  <si>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</si>
  <si>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</si>
  <si>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</si>
  <si>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</si>
  <si>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</si>
  <si>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</si>
  <si>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</si>
  <si>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</si>
  <si>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</si>
  <si>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</si>
  <si>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</si>
  <si>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</si>
  <si>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</si>
  <si>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</si>
  <si>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</si>
  <si>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</si>
  <si>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</si>
  <si>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</si>
  <si>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</si>
  <si>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</si>
  <si>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</si>
  <si>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</si>
  <si>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</si>
  <si>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</si>
  <si>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</si>
  <si>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</si>
  <si>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</si>
  <si>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</si>
  <si>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</si>
  <si>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</si>
  <si>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</si>
  <si>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</si>
  <si>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</si>
  <si>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</si>
  <si>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</si>
  <si>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</si>
  <si>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</si>
  <si>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</si>
  <si>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</si>
  <si>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</si>
  <si>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</si>
  <si>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</si>
  <si>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</si>
  <si>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</si>
  <si>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</si>
  <si>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</si>
  <si>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</si>
  <si>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</si>
  <si>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</si>
  <si>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</si>
  <si>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</si>
  <si>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</si>
  <si>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</si>
  <si>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</si>
  <si>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</si>
  <si>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</si>
  <si>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</si>
  <si>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</si>
  <si>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</si>
  <si>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</si>
  <si>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</si>
  <si>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</si>
  <si>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</si>
  <si>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</si>
  <si>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</si>
  <si>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</si>
  <si>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</si>
  <si>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</si>
  <si>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</si>
  <si>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</si>
  <si>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</si>
  <si>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</si>
  <si>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</si>
  <si>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</si>
  <si>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</si>
  <si>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</si>
  <si>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</si>
  <si>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</si>
  <si>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</si>
  <si>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</si>
  <si>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</si>
  <si>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</si>
  <si>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</si>
  <si>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</si>
  <si>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</si>
  <si>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</si>
  <si>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</si>
  <si>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</si>
  <si>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</si>
  <si>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</si>
  <si>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</si>
  <si>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</si>
  <si>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</si>
  <si>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</si>
  <si>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</si>
  <si>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</si>
  <si>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</si>
  <si>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</si>
  <si>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</si>
  <si>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</si>
  <si>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</si>
  <si>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</si>
  <si>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</si>
  <si>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</si>
  <si>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</si>
  <si>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</si>
  <si>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</si>
  <si>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</si>
  <si>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</si>
  <si>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</si>
  <si>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</si>
  <si>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</si>
  <si>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</si>
  <si>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</si>
  <si>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</si>
  <si>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</si>
  <si>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</si>
  <si>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</si>
  <si>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</si>
  <si>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</si>
  <si>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</si>
  <si>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</si>
  <si>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</si>
  <si>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</si>
  <si>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</si>
  <si>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</si>
  <si>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</si>
  <si>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</si>
  <si>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</si>
  <si>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</si>
  <si>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</si>
  <si>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</si>
  <si>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</si>
  <si>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</si>
  <si>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</si>
  <si>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</si>
  <si>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</si>
  <si>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</si>
  <si>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</si>
  <si>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</si>
  <si>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</si>
  <si>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</si>
  <si>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</si>
  <si>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</si>
  <si>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</si>
  <si>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</si>
  <si>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</si>
  <si>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</si>
  <si>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</si>
  <si>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</si>
  <si>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</si>
  <si>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</si>
  <si>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</si>
  <si>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</si>
  <si>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</si>
  <si>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</si>
  <si>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</si>
  <si>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</si>
  <si>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</si>
  <si>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</si>
  <si>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</si>
  <si>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</si>
  <si>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</si>
  <si>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</si>
  <si>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</si>
  <si>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</si>
  <si>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</si>
  <si>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</si>
  <si>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</si>
  <si>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</si>
  <si>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</si>
  <si>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</si>
  <si>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</si>
  <si>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</si>
  <si>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</si>
  <si>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</si>
  <si>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</si>
  <si>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</si>
  <si>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</si>
  <si>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</si>
  <si>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</si>
  <si>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</si>
  <si>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</si>
  <si>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</si>
  <si>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</si>
  <si>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</si>
  <si>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</si>
  <si>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</si>
  <si>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</si>
  <si>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</si>
  <si>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</si>
  <si>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</si>
  <si>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</si>
  <si>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</si>
  <si>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</si>
  <si>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</si>
  <si>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</si>
  <si>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</si>
  <si>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</si>
  <si>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</si>
  <si>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</si>
  <si>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</si>
  <si>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</si>
  <si>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</si>
  <si>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</si>
  <si>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</si>
  <si>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</si>
  <si>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</si>
  <si>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</si>
  <si>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</si>
  <si>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</si>
  <si>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</si>
  <si>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</si>
  <si>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</si>
  <si>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</si>
  <si>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</si>
  <si>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</si>
  <si>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</si>
  <si>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</si>
  <si>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</si>
  <si>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</si>
  <si>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</si>
  <si>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</si>
  <si>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</si>
  <si>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</si>
  <si>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</si>
  <si>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</si>
  <si>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</si>
  <si>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</si>
  <si>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</si>
  <si>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</si>
  <si>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</si>
  <si>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</si>
  <si>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</si>
  <si>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</si>
  <si>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</si>
  <si>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</si>
  <si>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</si>
  <si>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</si>
  <si>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</si>
  <si>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</si>
  <si>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</si>
  <si>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</si>
  <si>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</si>
  <si>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</si>
  <si>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</si>
  <si>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</si>
  <si>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</si>
  <si>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</si>
  <si>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</si>
  <si>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</si>
  <si>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</si>
  <si>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</si>
  <si>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</si>
  <si>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</si>
  <si>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</si>
  <si>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</si>
  <si>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</si>
  <si>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</si>
  <si>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</si>
  <si>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</si>
  <si>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</si>
  <si>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</si>
  <si>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</si>
  <si>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</si>
  <si>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</si>
  <si>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</si>
  <si>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</si>
  <si>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</si>
  <si>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</si>
  <si>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</si>
  <si>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</si>
  <si>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</si>
  <si>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</si>
  <si>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</si>
  <si>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</si>
  <si>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</si>
  <si>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</si>
  <si>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</si>
  <si>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</si>
  <si>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</si>
  <si>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</si>
  <si>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</si>
  <si>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</si>
  <si>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</si>
  <si>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</si>
  <si>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</si>
  <si>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</si>
  <si>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</si>
  <si>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</si>
  <si>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</si>
  <si>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</si>
  <si>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</si>
  <si>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</si>
  <si>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</si>
  <si>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</si>
  <si>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</si>
  <si>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</si>
  <si>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</si>
  <si>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</si>
  <si>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</si>
  <si>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</si>
  <si>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</si>
  <si>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</si>
  <si>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</si>
  <si>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</si>
  <si>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</si>
  <si>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</si>
  <si>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</si>
  <si>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</si>
  <si>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</si>
  <si>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</si>
  <si>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</si>
  <si>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</si>
  <si>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</si>
  <si>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</si>
  <si>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</si>
  <si>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</si>
  <si>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</si>
  <si>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</si>
  <si>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</si>
  <si>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</si>
  <si>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</si>
  <si>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</si>
  <si>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</si>
  <si>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</si>
  <si>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</si>
  <si>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</si>
  <si>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</si>
  <si>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</si>
  <si>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</si>
  <si>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</si>
  <si>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</si>
  <si>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</si>
  <si>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</si>
  <si>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</si>
  <si>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</si>
  <si>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</si>
  <si>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</si>
  <si>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</si>
  <si>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</si>
  <si>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</si>
  <si>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</si>
  <si>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</si>
  <si>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</si>
  <si>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</si>
  <si>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</si>
  <si>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</si>
  <si>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</si>
  <si>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</si>
  <si>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</si>
  <si>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</si>
  <si>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</si>
  <si>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</si>
  <si>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</si>
  <si>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</si>
  <si>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</si>
  <si>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</si>
  <si>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</si>
  <si>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</si>
  <si>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</si>
  <si>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</si>
  <si>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</si>
  <si>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</si>
  <si>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</si>
  <si>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</si>
  <si>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</si>
  <si>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</si>
  <si>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</si>
  <si>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</si>
  <si>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</si>
  <si>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</si>
  <si>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</si>
  <si>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</si>
  <si>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</si>
  <si>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</si>
  <si>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</si>
  <si>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</si>
  <si>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</si>
  <si>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</si>
  <si>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</si>
  <si>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</si>
  <si>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</si>
  <si>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</si>
  <si>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</si>
  <si>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</si>
  <si>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</si>
  <si>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</si>
  <si>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</si>
  <si>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</si>
  <si>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</si>
  <si>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</si>
  <si>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</si>
  <si>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</si>
  <si>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</si>
  <si>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</si>
  <si>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</si>
  <si>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</si>
  <si>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</si>
  <si>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</si>
  <si>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</si>
  <si>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</si>
  <si>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</si>
  <si>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</si>
  <si>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</si>
  <si>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</si>
  <si>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</si>
  <si>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</si>
  <si>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</si>
  <si>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</si>
  <si>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</si>
  <si>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</si>
  <si>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</si>
  <si>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</si>
  <si>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</si>
  <si>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</si>
  <si>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</si>
  <si>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</si>
  <si>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</si>
  <si>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</si>
  <si>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</si>
  <si>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</si>
  <si>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</si>
  <si>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</si>
  <si>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</si>
  <si>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</si>
  <si>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</si>
  <si>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</si>
  <si>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</si>
  <si>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</si>
  <si>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</si>
  <si>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</si>
  <si>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</si>
  <si>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</si>
  <si>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</si>
  <si>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</si>
  <si>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</si>
  <si>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</si>
  <si>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</si>
  <si>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</si>
  <si>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</si>
  <si>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</si>
  <si>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</si>
  <si>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</si>
  <si>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</si>
  <si>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</si>
  <si>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</si>
  <si>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</si>
  <si>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</si>
  <si>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</si>
  <si>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</si>
  <si>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</si>
  <si>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</si>
  <si>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</si>
  <si>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</si>
  <si>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</si>
  <si>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</si>
  <si>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</si>
  <si>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</si>
  <si>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</si>
  <si>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</si>
  <si>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</si>
  <si>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</si>
  <si>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</si>
  <si>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</si>
  <si>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</si>
  <si>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</si>
  <si>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</si>
  <si>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</si>
  <si>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</si>
  <si>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</si>
  <si>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</si>
  <si>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</si>
  <si>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</si>
  <si>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</si>
  <si>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</si>
  <si>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</si>
  <si>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</si>
  <si>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</si>
  <si>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</si>
  <si>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</si>
  <si>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</si>
  <si>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</si>
  <si>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</si>
  <si>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</si>
  <si>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</si>
  <si>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</si>
  <si>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</si>
  <si>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</si>
  <si>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</si>
  <si>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</si>
  <si>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</si>
  <si>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</si>
  <si>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</si>
  <si>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</si>
  <si>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</si>
  <si>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</si>
  <si>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</si>
  <si>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</si>
  <si>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</si>
  <si>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</si>
  <si>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</si>
  <si>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</si>
  <si>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</si>
  <si>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</si>
  <si>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</si>
  <si>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</si>
  <si>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</si>
  <si>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</si>
  <si>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</si>
  <si>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</si>
  <si>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</si>
  <si>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</si>
  <si>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</si>
  <si>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</si>
  <si>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</si>
  <si>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</si>
  <si>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</si>
  <si>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</si>
  <si>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</si>
  <si>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</si>
  <si>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</si>
  <si>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</si>
  <si>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</si>
  <si>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</si>
  <si>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</si>
  <si>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</si>
  <si>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</si>
  <si>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</si>
  <si>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</si>
  <si>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</si>
  <si>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</si>
  <si>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</si>
  <si>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</si>
  <si>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</si>
  <si>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</si>
  <si>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</si>
  <si>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</si>
  <si>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</si>
  <si>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</si>
  <si>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</si>
  <si>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</si>
  <si>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</si>
  <si>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</si>
  <si>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</si>
  <si>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</si>
  <si>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</si>
  <si>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</si>
  <si>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</si>
  <si>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</si>
  <si>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</si>
  <si>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</si>
  <si>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</si>
  <si>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</si>
  <si>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</si>
  <si>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</si>
  <si>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</si>
  <si>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</si>
  <si>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</si>
  <si>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</si>
  <si>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</si>
  <si>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</si>
  <si>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</si>
  <si>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</si>
  <si>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</si>
  <si>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</si>
  <si>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</si>
  <si>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</si>
  <si>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</si>
  <si>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</si>
  <si>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</si>
  <si>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</si>
  <si>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</si>
  <si>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</si>
  <si>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</si>
  <si>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</si>
  <si>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</si>
  <si>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</si>
  <si>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</si>
  <si>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</si>
  <si>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</si>
  <si>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</si>
  <si>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</si>
  <si>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</si>
  <si>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</si>
  <si>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</si>
  <si>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</si>
  <si>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</si>
  <si>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</si>
  <si>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</si>
  <si>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</si>
  <si>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</si>
  <si>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</si>
  <si>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</si>
  <si>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</si>
  <si>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</si>
  <si>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</si>
  <si>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</si>
  <si>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</si>
  <si>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</si>
  <si>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</si>
  <si>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</si>
  <si>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</si>
  <si>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</si>
  <si>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</si>
  <si>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</si>
  <si>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</si>
  <si>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</si>
  <si>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</si>
  <si>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</si>
  <si>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</si>
  <si>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</si>
  <si>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</si>
  <si>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</si>
  <si>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</si>
  <si>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</si>
  <si>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</si>
  <si>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</si>
  <si>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</si>
  <si>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</si>
  <si>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</si>
  <si>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</si>
  <si>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</si>
  <si>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</si>
  <si>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</si>
  <si>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</si>
  <si>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</si>
  <si>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</si>
  <si>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</si>
  <si>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</si>
  <si>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</si>
  <si>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</si>
  <si>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</si>
  <si>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</si>
  <si>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</si>
  <si>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</si>
  <si>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</si>
  <si>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</si>
  <si>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</si>
  <si>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</si>
  <si>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</si>
  <si>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</si>
  <si>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</si>
  <si>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</si>
  <si>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</si>
  <si>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</si>
  <si>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</si>
  <si>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</si>
  <si>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</si>
  <si>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</si>
  <si>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</si>
  <si>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</si>
  <si>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</si>
  <si>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</si>
  <si>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</si>
  <si>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</si>
  <si>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</si>
  <si>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</si>
  <si>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</si>
  <si>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</si>
  <si>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</si>
  <si>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</si>
  <si>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</si>
  <si>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</si>
  <si>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</si>
  <si>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</si>
  <si>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</si>
  <si>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</si>
  <si>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</si>
  <si>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</si>
  <si>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</si>
  <si>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</si>
  <si>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</si>
  <si>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</si>
  <si>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</si>
  <si>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</si>
  <si>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</si>
  <si>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</si>
  <si>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</si>
  <si>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</si>
  <si>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</si>
  <si>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</si>
  <si>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</si>
  <si>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</si>
  <si>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</si>
  <si>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</si>
  <si>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</si>
  <si>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</si>
  <si>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</si>
  <si>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</si>
  <si>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</si>
  <si>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</si>
  <si>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</si>
  <si>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</si>
  <si>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</si>
  <si>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</si>
  <si>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</si>
  <si>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</si>
  <si>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</si>
  <si>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</si>
  <si>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</si>
  <si>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</si>
  <si>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</si>
  <si>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</si>
  <si>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</si>
  <si>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</si>
  <si>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</si>
  <si>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</si>
  <si>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</si>
  <si>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</si>
  <si>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</si>
  <si>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</si>
  <si>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</si>
  <si>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</si>
  <si>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</si>
  <si>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</si>
  <si>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</si>
  <si>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</si>
  <si>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</si>
  <si>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</si>
  <si>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</si>
  <si>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</si>
  <si>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</si>
  <si>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</si>
  <si>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</si>
  <si>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</si>
  <si>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</si>
  <si>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</si>
  <si>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</si>
  <si>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</si>
  <si>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</si>
  <si>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</si>
  <si>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</si>
  <si>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</si>
  <si>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</si>
  <si>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</si>
  <si>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</si>
  <si>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</si>
  <si>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</si>
  <si>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</si>
  <si>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</si>
  <si>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</si>
  <si>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</si>
  <si>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</si>
  <si>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</si>
  <si>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</si>
  <si>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</si>
  <si>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</si>
  <si>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</si>
  <si>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</si>
  <si>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</si>
  <si>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</si>
  <si>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</si>
  <si>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</si>
  <si>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</si>
  <si>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</si>
  <si>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</si>
  <si>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</si>
  <si>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</si>
  <si>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</si>
  <si>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</si>
  <si>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</si>
  <si>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</si>
  <si>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</si>
  <si>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</si>
  <si>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</si>
  <si>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</si>
  <si>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</si>
  <si>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</si>
  <si>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</si>
  <si>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</si>
  <si>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</si>
  <si>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</si>
  <si>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</si>
  <si>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</si>
  <si>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</si>
  <si>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</si>
  <si>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</si>
  <si>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</si>
  <si>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</si>
  <si>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</si>
  <si>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</si>
  <si>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</si>
  <si>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</si>
  <si>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</si>
  <si>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</si>
  <si>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</si>
  <si>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</si>
  <si>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</si>
  <si>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</si>
  <si>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</si>
  <si>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</si>
  <si>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</si>
  <si>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</si>
  <si>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</si>
  <si>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</si>
  <si>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</si>
  <si>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</si>
  <si>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</si>
  <si>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</si>
  <si>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</si>
  <si>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</si>
  <si>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</si>
  <si>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</si>
  <si>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</si>
  <si>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</si>
  <si>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</si>
  <si>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</si>
  <si>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</si>
  <si>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</si>
  <si>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</si>
  <si>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</si>
  <si>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</si>
  <si>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</si>
  <si>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</si>
  <si>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</si>
  <si>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</si>
  <si>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</si>
  <si>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</si>
  <si>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</si>
  <si>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</si>
  <si>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</si>
  <si>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</si>
  <si>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</si>
  <si>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</si>
  <si>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</si>
  <si>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</si>
  <si>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</si>
  <si>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</si>
  <si>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</si>
  <si>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</si>
  <si>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</si>
  <si>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</si>
  <si>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</si>
  <si>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</si>
  <si>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</si>
  <si>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</si>
  <si>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</si>
  <si>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</si>
  <si>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</si>
  <si>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</si>
  <si>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</si>
  <si>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</si>
  <si>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</si>
  <si>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</si>
  <si>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</si>
  <si>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</si>
  <si>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</si>
  <si>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</si>
  <si>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</si>
  <si>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</si>
  <si>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</si>
  <si>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</si>
  <si>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</si>
  <si>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</si>
  <si>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</si>
  <si>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</si>
  <si>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</si>
  <si>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</si>
  <si>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</si>
  <si>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</si>
  <si>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</si>
  <si>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</si>
  <si>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</si>
  <si>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</si>
  <si>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</si>
  <si>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</si>
  <si>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</si>
  <si>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</si>
  <si>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</si>
  <si>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</si>
  <si>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</si>
  <si>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</si>
  <si>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</si>
  <si>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</si>
  <si>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</si>
  <si>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</si>
  <si>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</si>
  <si>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</si>
  <si>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</si>
  <si>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</si>
  <si>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</si>
  <si>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</si>
  <si>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</si>
  <si>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</si>
  <si>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</si>
  <si>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</si>
  <si>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</si>
  <si>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</si>
  <si>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</si>
  <si>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</si>
  <si>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</si>
  <si>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</si>
  <si>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</si>
  <si>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</si>
  <si>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</si>
  <si>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</si>
  <si>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</si>
  <si>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</si>
  <si>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</si>
  <si>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</si>
  <si>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</si>
  <si>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</si>
  <si>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</si>
  <si>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</si>
  <si>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</si>
  <si>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</si>
  <si>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</si>
  <si>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</si>
  <si>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</si>
  <si>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</si>
  <si>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</si>
  <si>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</si>
  <si>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</si>
  <si>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</si>
  <si>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</si>
  <si>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</si>
  <si>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</si>
  <si>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</si>
  <si>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</si>
  <si>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</si>
  <si>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</si>
  <si>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</si>
  <si>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</si>
  <si>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</si>
  <si>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</si>
  <si>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</si>
  <si>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</si>
  <si>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</si>
  <si>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</si>
  <si>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</si>
  <si>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</si>
  <si>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</si>
  <si>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</si>
  <si>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</si>
  <si>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</si>
  <si>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</si>
  <si>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</si>
  <si>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</si>
  <si>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</si>
  <si>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</si>
  <si>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</si>
  <si>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</si>
  <si>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</si>
  <si>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</si>
  <si>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</si>
  <si>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</si>
  <si>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</si>
  <si>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</si>
  <si>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</si>
  <si>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</si>
  <si>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</si>
  <si>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</si>
  <si>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</si>
  <si>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</si>
  <si>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</si>
  <si>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</si>
  <si>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</si>
  <si>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</si>
  <si>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</si>
  <si>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</si>
  <si>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</si>
  <si>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</si>
  <si>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</si>
  <si>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</si>
  <si>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</si>
  <si>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</si>
  <si>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</si>
  <si>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</si>
  <si>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</si>
  <si>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</si>
  <si>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</si>
  <si>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</si>
  <si>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</si>
  <si>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</si>
  <si>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</si>
  <si>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</si>
  <si>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</si>
  <si>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</si>
  <si>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</si>
  <si>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</si>
  <si>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</si>
  <si>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</si>
  <si>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</si>
  <si>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</si>
  <si>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</si>
  <si>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</si>
  <si>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</si>
  <si>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</si>
  <si>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</si>
  <si>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</si>
  <si>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</si>
  <si>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</si>
  <si>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</si>
  <si>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</si>
  <si>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</si>
  <si>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</si>
  <si>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</si>
  <si>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</si>
  <si>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</si>
  <si>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</si>
  <si>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</si>
  <si>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</si>
  <si>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</si>
  <si>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</si>
  <si>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</si>
  <si>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</si>
  <si>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</si>
  <si>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</si>
  <si>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</si>
  <si>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</si>
  <si>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</si>
  <si>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</si>
  <si>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</si>
  <si>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</si>
  <si>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</si>
  <si>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</si>
  <si>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</si>
  <si>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</si>
  <si>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</si>
  <si>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</si>
  <si>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</si>
  <si>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</si>
  <si>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</si>
  <si>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</si>
  <si>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</si>
  <si>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</si>
  <si>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</si>
  <si>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</si>
  <si>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</si>
  <si>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</si>
  <si>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</si>
  <si>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</si>
  <si>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</si>
  <si>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</si>
  <si>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</si>
  <si>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</si>
  <si>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</si>
  <si>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</si>
  <si>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</si>
  <si>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</si>
  <si>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</si>
  <si>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</si>
  <si>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</si>
  <si>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</si>
  <si>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</si>
  <si>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</si>
  <si>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</si>
  <si>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</si>
  <si>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</si>
  <si>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</si>
  <si>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</si>
  <si>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</si>
  <si>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</si>
  <si>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</si>
  <si>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</si>
  <si>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</si>
  <si>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</si>
  <si>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</si>
  <si>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</si>
  <si>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</si>
  <si>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</si>
  <si>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</si>
  <si>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</si>
  <si>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</si>
  <si>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</si>
  <si>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</si>
  <si>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</si>
  <si>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</si>
  <si>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</si>
  <si>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</si>
  <si>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</si>
  <si>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</si>
  <si>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</si>
  <si>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</si>
  <si>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</si>
  <si>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</si>
  <si>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</si>
  <si>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</si>
  <si>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</si>
  <si>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</si>
  <si>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</si>
  <si>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</si>
  <si>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</si>
  <si>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</si>
  <si>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</si>
  <si>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</si>
  <si>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</si>
  <si>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</si>
  <si>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</si>
  <si>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</si>
  <si>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</si>
  <si>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</si>
  <si>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</si>
  <si>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</si>
  <si>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</si>
  <si>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</si>
  <si>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</si>
  <si>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</si>
  <si>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</si>
  <si>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</si>
  <si>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</si>
  <si>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</si>
  <si>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</si>
  <si>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</si>
  <si>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</si>
  <si>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</si>
  <si>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</si>
  <si>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</si>
  <si>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</si>
  <si>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</si>
  <si>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</si>
  <si>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</si>
  <si>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</si>
  <si>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</si>
  <si>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</si>
  <si>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</si>
  <si>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</si>
  <si>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</si>
  <si>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</si>
  <si>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</si>
  <si>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</si>
  <si>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</si>
  <si>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</si>
  <si>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</si>
  <si>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</si>
  <si>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</si>
  <si>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</si>
  <si>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</si>
  <si>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</si>
  <si>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</si>
  <si>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</si>
  <si>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</si>
  <si>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</si>
  <si>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</si>
  <si>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</si>
  <si>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</si>
  <si>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</si>
  <si>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</si>
  <si>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</si>
  <si>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</si>
  <si>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</si>
  <si>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</si>
  <si>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</si>
  <si>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</si>
  <si>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</si>
  <si>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</si>
  <si>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</si>
  <si>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</si>
  <si>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</si>
  <si>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</si>
  <si>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</si>
  <si>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</si>
  <si>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</si>
  <si>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</si>
  <si>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</si>
  <si>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</si>
  <si>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</si>
  <si>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</si>
  <si>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</si>
  <si>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</si>
  <si>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</si>
  <si>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</si>
  <si>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</si>
  <si>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</si>
  <si>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</si>
  <si>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</si>
  <si>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</si>
  <si>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</si>
  <si>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</si>
  <si>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</si>
  <si>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</si>
  <si>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</si>
  <si>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</si>
  <si>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</si>
  <si>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</si>
  <si>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</si>
  <si>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</si>
  <si>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</si>
  <si>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</si>
  <si>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</si>
  <si>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</si>
  <si>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</si>
  <si>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</si>
  <si>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</si>
  <si>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</si>
  <si>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</si>
  <si>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</si>
  <si>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</si>
  <si>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</si>
  <si>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</si>
  <si>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</si>
  <si>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</si>
  <si>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</si>
  <si>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</si>
  <si>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</si>
  <si>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</si>
  <si>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</si>
  <si>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</si>
  <si>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</si>
  <si>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</si>
  <si>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</si>
  <si>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</si>
  <si>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</si>
  <si>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</si>
  <si>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</si>
  <si>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</si>
  <si>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</si>
  <si>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</si>
  <si>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</si>
  <si>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</si>
  <si>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</si>
  <si>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</si>
  <si>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</si>
  <si>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</si>
  <si>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</si>
  <si>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</si>
  <si>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</si>
  <si>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</si>
  <si>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</si>
  <si>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</si>
  <si>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</si>
  <si>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</si>
  <si>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</si>
  <si>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</si>
  <si>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</si>
  <si>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</si>
  <si>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</si>
  <si>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</si>
  <si>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</si>
  <si>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</si>
  <si>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</si>
  <si>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</si>
  <si>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</si>
  <si>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</si>
  <si>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</si>
  <si>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</si>
  <si>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</si>
  <si>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</si>
  <si>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</si>
  <si>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</si>
  <si>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</si>
  <si>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</si>
  <si>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</si>
  <si>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</si>
  <si>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</si>
  <si>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</si>
  <si>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</si>
  <si>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</si>
  <si>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</si>
  <si>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</si>
  <si>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</si>
  <si>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</si>
  <si>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</si>
  <si>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</si>
  <si>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</si>
  <si>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</si>
  <si>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</si>
  <si>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</si>
  <si>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</si>
  <si>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</si>
  <si>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</si>
  <si>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</si>
  <si>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</si>
  <si>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</si>
  <si>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</si>
  <si>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</si>
  <si>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</si>
  <si>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</si>
  <si>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</si>
  <si>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</si>
  <si>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</si>
  <si>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</si>
  <si>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</si>
  <si>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</si>
  <si>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</si>
  <si>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</si>
  <si>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</si>
  <si>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</si>
  <si>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</si>
  <si>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</si>
  <si>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</si>
  <si>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</si>
  <si>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</si>
  <si>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</si>
  <si>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</si>
  <si>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</si>
  <si>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</si>
  <si>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</si>
  <si>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</si>
  <si>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</si>
  <si>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</si>
  <si>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</si>
  <si>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</si>
  <si>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</si>
  <si>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</si>
  <si>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</si>
  <si>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</si>
  <si>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</si>
  <si>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</si>
  <si>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</si>
  <si>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</si>
  <si>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</si>
  <si>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</si>
  <si>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</si>
  <si>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</si>
  <si>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</si>
  <si>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</si>
  <si>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</si>
  <si>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</si>
  <si>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</si>
  <si>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</si>
  <si>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</si>
  <si>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</si>
  <si>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</si>
  <si>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</si>
  <si>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</si>
  <si>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</si>
  <si>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</si>
  <si>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</si>
  <si>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</si>
  <si>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</si>
  <si>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</si>
  <si>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</si>
  <si>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</si>
  <si>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</si>
  <si>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</si>
  <si>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</si>
  <si>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</si>
  <si>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</si>
  <si>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</si>
  <si>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</si>
  <si>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</si>
  <si>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</si>
  <si>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</si>
  <si>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</si>
  <si>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</si>
  <si>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</si>
  <si>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</si>
  <si>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</si>
  <si>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</si>
  <si>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</si>
  <si>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</si>
  <si>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</si>
  <si>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</si>
  <si>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</si>
  <si>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</si>
  <si>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</si>
  <si>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</si>
  <si>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</si>
  <si>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</si>
  <si>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</si>
  <si>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</si>
  <si>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</si>
  <si>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</si>
  <si>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</si>
  <si>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</si>
  <si>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</si>
  <si>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</si>
  <si>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</si>
  <si>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</si>
  <si>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</si>
  <si>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</si>
  <si>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</si>
  <si>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</si>
  <si>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</si>
  <si>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</si>
  <si>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</si>
  <si>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</si>
  <si>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</si>
  <si>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</si>
  <si>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</si>
  <si>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</si>
  <si>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</si>
  <si>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</si>
  <si>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</si>
  <si>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</si>
  <si>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</si>
  <si>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</si>
  <si>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</si>
  <si>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</si>
  <si>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</si>
  <si>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</si>
  <si>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</si>
  <si>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</si>
  <si>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</si>
  <si>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</si>
  <si>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</si>
  <si>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</si>
  <si>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</si>
  <si>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</si>
  <si>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</si>
  <si>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</si>
  <si>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</si>
  <si>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</si>
  <si>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</si>
  <si>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</si>
  <si>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</si>
  <si>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</si>
  <si>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</si>
  <si>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</si>
  <si>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</si>
  <si>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</si>
  <si>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</si>
  <si>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</si>
  <si>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</si>
  <si>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</si>
  <si>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</si>
  <si>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</si>
  <si>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</si>
  <si>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</si>
  <si>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</si>
  <si>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</si>
  <si>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</si>
  <si>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</si>
  <si>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</si>
  <si>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</si>
  <si>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</si>
  <si>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</si>
  <si>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</si>
  <si>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</si>
  <si>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</si>
  <si>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</si>
  <si>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</si>
  <si>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</si>
  <si>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</si>
  <si>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</si>
  <si>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</si>
  <si>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</si>
  <si>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</si>
  <si>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</si>
  <si>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</si>
  <si>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</si>
  <si>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</si>
  <si>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</si>
  <si>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</si>
  <si>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</si>
  <si>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</si>
  <si>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</si>
  <si>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</si>
  <si>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</si>
  <si>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</si>
  <si>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</si>
  <si>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</si>
  <si>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</si>
  <si>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</si>
  <si>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</si>
  <si>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</si>
  <si>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</si>
  <si>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</si>
  <si>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</si>
  <si>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</si>
  <si>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</si>
  <si>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</si>
  <si>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</si>
  <si>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</si>
  <si>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</si>
  <si>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</si>
  <si>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</si>
  <si>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</si>
  <si>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</si>
  <si>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</si>
  <si>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</si>
  <si>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</si>
  <si>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</si>
  <si>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</si>
  <si>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</si>
  <si>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</si>
  <si>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</si>
  <si>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</si>
  <si>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</si>
  <si>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</si>
  <si>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</si>
  <si>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</si>
  <si>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</si>
  <si>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</si>
  <si>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</si>
  <si>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</si>
  <si>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</si>
  <si>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</si>
  <si>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</si>
  <si>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</si>
  <si>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</si>
  <si>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</si>
  <si>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</si>
  <si>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</si>
  <si>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</si>
  <si>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</si>
  <si>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</si>
  <si>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</si>
  <si>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</si>
  <si>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</si>
  <si>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</si>
  <si>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</si>
  <si>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</si>
  <si>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</si>
  <si>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</si>
  <si>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</si>
  <si>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</si>
  <si>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</si>
  <si>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</si>
  <si>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</si>
  <si>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</si>
  <si>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</si>
  <si>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</si>
  <si>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</si>
  <si>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</si>
  <si>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</si>
  <si>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</si>
  <si>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</si>
  <si>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</si>
  <si>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</si>
  <si>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</si>
  <si>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</si>
  <si>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</si>
  <si>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</si>
  <si>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</si>
  <si>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</si>
  <si>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</si>
  <si>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</si>
  <si>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</si>
  <si>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</si>
  <si>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</si>
  <si>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</si>
  <si>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</si>
  <si>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</si>
  <si>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</si>
  <si>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</si>
  <si>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</si>
  <si>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</si>
  <si>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</si>
  <si>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</si>
  <si>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</si>
  <si>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</si>
  <si>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</si>
  <si>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</si>
  <si>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</si>
  <si>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</si>
  <si>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</si>
  <si>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</si>
  <si>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</si>
  <si>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</si>
  <si>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</si>
  <si>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</si>
  <si>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</si>
  <si>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</si>
  <si>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</si>
  <si>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</si>
  <si>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</si>
  <si>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</si>
  <si>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</si>
  <si>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</si>
  <si>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</si>
  <si>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</si>
  <si>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</si>
  <si>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</si>
  <si>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</si>
  <si>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</si>
  <si>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</si>
  <si>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</si>
  <si>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</si>
  <si>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</si>
  <si>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</si>
  <si>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</si>
  <si>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</si>
  <si>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</si>
  <si>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</si>
  <si>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</si>
  <si>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</si>
  <si>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</si>
  <si>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</si>
  <si>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</si>
  <si>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</si>
  <si>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</si>
  <si>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</si>
  <si>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</si>
  <si>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</si>
  <si>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</si>
  <si>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</si>
  <si>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</si>
  <si>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</si>
  <si>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</si>
  <si>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</si>
  <si>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</si>
  <si>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</si>
  <si>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</si>
  <si>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</si>
  <si>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</si>
  <si>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</si>
  <si>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</si>
  <si>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</si>
  <si>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</si>
  <si>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</si>
  <si>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</si>
  <si>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</si>
  <si>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</si>
  <si>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</si>
  <si>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</si>
  <si>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</si>
  <si>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</si>
  <si>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</si>
  <si>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</si>
  <si>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</si>
  <si>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</si>
  <si>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</si>
  <si>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</si>
  <si>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</si>
  <si>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</si>
  <si>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</si>
  <si>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</si>
  <si>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</si>
  <si>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</si>
  <si>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</si>
  <si>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</si>
  <si>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</si>
  <si>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</si>
  <si>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</si>
  <si>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</si>
  <si>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</si>
  <si>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</si>
  <si>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</si>
  <si>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</si>
  <si>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</si>
  <si>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</si>
  <si>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</si>
  <si>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</si>
  <si>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</si>
  <si>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</si>
  <si>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</si>
  <si>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</si>
  <si>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</si>
  <si>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</si>
  <si>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</si>
  <si>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</si>
  <si>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</si>
  <si>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</si>
  <si>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</si>
  <si>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</si>
  <si>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</si>
  <si>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</si>
  <si>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</si>
  <si>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</si>
  <si>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</si>
  <si>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</si>
  <si>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</si>
  <si>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</si>
  <si>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</si>
  <si>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</si>
  <si>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</si>
  <si>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</si>
  <si>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</si>
  <si>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</si>
  <si>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</si>
  <si>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</si>
  <si>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</si>
  <si>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</si>
  <si>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</si>
  <si>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</si>
  <si>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</si>
  <si>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</si>
  <si>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</si>
  <si>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</si>
  <si>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</si>
  <si>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</si>
  <si>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</si>
  <si>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</si>
  <si>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</si>
  <si>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</si>
  <si>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</si>
  <si>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</si>
  <si>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</si>
  <si>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</si>
  <si>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</si>
  <si>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</si>
  <si>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</si>
  <si>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</si>
  <si>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</si>
  <si>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</si>
  <si>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</si>
  <si>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</si>
  <si>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</si>
  <si>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</si>
  <si>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</si>
  <si>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</si>
  <si>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</si>
  <si>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</si>
  <si>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</si>
  <si>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</si>
  <si>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</si>
  <si>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</si>
  <si>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</si>
  <si>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</si>
  <si>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</si>
  <si>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</si>
  <si>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</si>
  <si>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</si>
  <si>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</si>
  <si>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</si>
  <si>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</si>
  <si>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</si>
  <si>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</si>
  <si>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</si>
  <si>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</si>
  <si>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</si>
  <si>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</si>
  <si>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</si>
  <si>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</si>
  <si>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</si>
  <si>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</si>
  <si>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</si>
  <si>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</si>
  <si>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</si>
  <si>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</si>
  <si>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</si>
  <si>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</si>
  <si>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</si>
  <si>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</si>
  <si>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</si>
  <si>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</si>
  <si>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</si>
  <si>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</si>
  <si>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</si>
  <si>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</si>
  <si>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</si>
  <si>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</si>
  <si>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</si>
  <si>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</si>
  <si>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</si>
  <si>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</si>
  <si>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</si>
  <si>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</si>
  <si>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</si>
  <si>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</si>
  <si>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</si>
  <si>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</si>
  <si>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</si>
  <si>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</si>
  <si>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</si>
  <si>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</si>
  <si>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</si>
  <si>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</si>
  <si>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</si>
  <si>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</si>
  <si>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</si>
  <si>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</si>
  <si>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</si>
  <si>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</si>
  <si>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</si>
  <si>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</si>
  <si>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</si>
  <si>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</si>
  <si>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</si>
  <si>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</si>
  <si>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</si>
  <si>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</si>
  <si>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</si>
  <si>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</si>
  <si>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</si>
  <si>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</si>
  <si>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</si>
  <si>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</si>
  <si>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</si>
  <si>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</si>
  <si>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</si>
  <si>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</si>
  <si>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</si>
  <si>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</si>
  <si>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</si>
  <si>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</si>
  <si>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</si>
  <si>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</si>
  <si>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</si>
  <si>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</si>
  <si>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</si>
  <si>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</si>
  <si>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</si>
  <si>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</si>
  <si>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</si>
  <si>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</si>
  <si>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</si>
  <si>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</si>
  <si>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</si>
  <si>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</si>
  <si>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</si>
  <si>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</si>
  <si>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</si>
  <si>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</si>
  <si>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</si>
  <si>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</si>
  <si>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</si>
  <si>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</si>
  <si>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</si>
  <si>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</si>
  <si>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</si>
  <si>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</si>
  <si>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</si>
  <si>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</si>
  <si>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</si>
  <si>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</si>
  <si>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</si>
  <si>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</si>
  <si>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</si>
  <si>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</si>
  <si>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</si>
  <si>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</si>
  <si>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</si>
  <si>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</si>
  <si>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</si>
  <si>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</si>
  <si>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</si>
  <si>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</si>
  <si>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</si>
  <si>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</si>
  <si>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</si>
  <si>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</si>
  <si>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</si>
  <si>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</si>
  <si>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</si>
  <si>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</si>
  <si>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</si>
  <si>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</si>
  <si>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</si>
  <si>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</si>
  <si>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</si>
  <si>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</si>
  <si>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</si>
  <si>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</si>
  <si>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</si>
  <si>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</si>
  <si>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</si>
  <si>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</si>
  <si>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</si>
  <si>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</si>
  <si>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</si>
  <si>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</si>
  <si>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</si>
  <si>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</si>
  <si>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</si>
  <si>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</si>
  <si>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</si>
  <si>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</si>
  <si>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</si>
  <si>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</si>
  <si>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</si>
  <si>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</si>
  <si>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</si>
  <si>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</si>
  <si>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</si>
  <si>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</si>
  <si>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</si>
  <si>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</si>
  <si>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</si>
  <si>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</si>
  <si>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</si>
  <si>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</si>
  <si>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</si>
  <si>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</si>
  <si>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</si>
  <si>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</si>
  <si>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</si>
  <si>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</si>
  <si>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</si>
  <si>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</si>
  <si>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</si>
  <si>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</si>
  <si>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</si>
  <si>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</si>
  <si>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</si>
  <si>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</si>
  <si>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</si>
  <si>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</si>
  <si>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</si>
  <si>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</si>
  <si>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</si>
  <si>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</si>
  <si>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</si>
  <si>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</si>
  <si>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</si>
  <si>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</si>
  <si>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</si>
  <si>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</si>
  <si>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</si>
  <si>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</si>
  <si>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</si>
  <si>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</si>
  <si>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</si>
  <si>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</si>
  <si>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</si>
  <si>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</si>
  <si>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</si>
  <si>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</si>
  <si>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</si>
  <si>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</si>
  <si>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</si>
  <si>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</si>
  <si>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</si>
  <si>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</si>
  <si>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</si>
  <si>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</si>
  <si>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</si>
  <si>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</si>
  <si>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</si>
  <si>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</si>
  <si>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</si>
  <si>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</si>
  <si>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</si>
  <si>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</si>
  <si>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</si>
  <si>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</si>
  <si>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</si>
  <si>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</si>
  <si>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</si>
  <si>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</si>
  <si>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</si>
  <si>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</si>
  <si>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</si>
  <si>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</si>
  <si>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</si>
  <si>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</si>
  <si>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</si>
  <si>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</si>
  <si>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</si>
  <si>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</si>
  <si>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</si>
  <si>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</si>
  <si>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</si>
  <si>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</si>
  <si>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</si>
  <si>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</si>
  <si>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</si>
  <si>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</si>
  <si>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</si>
  <si>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</si>
  <si>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</si>
  <si>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</si>
  <si>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</si>
  <si>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</si>
  <si>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</si>
  <si>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</si>
  <si>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</si>
  <si>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</si>
  <si>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</si>
  <si>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</si>
  <si>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</si>
  <si>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</si>
  <si>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</si>
  <si>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</si>
  <si>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</si>
  <si>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</si>
  <si>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</si>
  <si>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</si>
  <si>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</si>
  <si>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</si>
  <si>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</si>
  <si>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</si>
  <si>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</si>
  <si>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</si>
  <si>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</si>
  <si>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</si>
  <si>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</si>
  <si>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</si>
  <si>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</si>
  <si>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</si>
  <si>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</si>
  <si>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</si>
  <si>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</si>
  <si>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</si>
  <si>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</si>
  <si>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</si>
  <si>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</si>
  <si>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</si>
  <si>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</si>
  <si>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</si>
  <si>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</si>
  <si>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</si>
  <si>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</si>
  <si>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</si>
  <si>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</si>
  <si>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</si>
  <si>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</si>
  <si>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</si>
  <si>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</si>
  <si>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</si>
  <si>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</si>
  <si>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</si>
  <si>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</si>
  <si>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</si>
  <si>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</si>
  <si>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</si>
  <si>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</si>
  <si>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</si>
  <si>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</si>
  <si>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</si>
  <si>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</si>
  <si>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</si>
  <si>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</si>
  <si>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</si>
  <si>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</si>
  <si>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</si>
  <si>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</si>
  <si>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</si>
  <si>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</si>
  <si>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</si>
  <si>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</si>
  <si>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</si>
  <si>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</si>
  <si>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</si>
  <si>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</si>
  <si>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</si>
  <si>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</si>
  <si>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</si>
  <si>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</si>
  <si>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</si>
  <si>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</si>
  <si>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</si>
  <si>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</si>
  <si>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</si>
  <si>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</si>
  <si>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</si>
  <si>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</si>
  <si>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</si>
  <si>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</si>
  <si>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</si>
  <si>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</si>
  <si>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</si>
  <si>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</si>
  <si>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</si>
  <si>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</si>
  <si>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</si>
  <si>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</si>
  <si>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</si>
  <si>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</si>
  <si>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</si>
  <si>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</si>
  <si>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</si>
  <si>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</si>
  <si>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</si>
  <si>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</si>
  <si>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</si>
  <si>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</si>
  <si>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</si>
  <si>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</si>
  <si>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</si>
  <si>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</si>
  <si>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</si>
  <si>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</si>
  <si>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</si>
  <si>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</si>
  <si>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</si>
  <si>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</si>
  <si>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</si>
  <si>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</si>
  <si>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</si>
  <si>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</si>
  <si>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</si>
  <si>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</si>
  <si>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</si>
  <si>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</si>
  <si>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</si>
  <si>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</si>
  <si>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</si>
  <si>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</si>
  <si>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</si>
  <si>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</si>
  <si>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</si>
  <si>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</si>
  <si>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</si>
  <si>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</si>
  <si>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</si>
  <si>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</si>
  <si>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</si>
  <si>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</si>
  <si>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</si>
  <si>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</si>
  <si>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</si>
  <si>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</si>
  <si>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</si>
  <si>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</si>
  <si>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</si>
  <si>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</si>
  <si>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</si>
  <si>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</si>
  <si>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</si>
  <si>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</si>
  <si>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</si>
  <si>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</si>
  <si>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</si>
  <si>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</si>
  <si>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</si>
  <si>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</si>
  <si>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</si>
  <si>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</si>
  <si>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</si>
  <si>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</si>
  <si>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</si>
  <si>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</si>
  <si>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</si>
  <si>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</si>
  <si>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</si>
  <si>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</si>
  <si>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</si>
  <si>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</si>
  <si>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</si>
  <si>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</si>
  <si>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</si>
  <si>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</si>
  <si>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</si>
  <si>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</si>
  <si>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</si>
  <si>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</si>
  <si>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</si>
  <si>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</si>
  <si>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</si>
  <si>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</si>
  <si>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</si>
  <si>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</si>
  <si>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</si>
  <si>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</si>
  <si>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</si>
  <si>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</si>
  <si>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</si>
  <si>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</si>
  <si>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</si>
  <si>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</si>
  <si>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</si>
  <si>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</si>
  <si>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</si>
  <si>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</si>
  <si>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</si>
  <si>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</si>
  <si>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</si>
  <si>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</si>
  <si>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</si>
  <si>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</si>
  <si>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</si>
  <si>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</si>
  <si>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</si>
  <si>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</si>
  <si>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</si>
  <si>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</si>
  <si>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</si>
  <si>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</si>
  <si>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</si>
  <si>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</si>
  <si>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</si>
  <si>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</si>
  <si>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</si>
  <si>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</si>
  <si>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</si>
  <si>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</si>
  <si>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</si>
  <si>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</si>
  <si>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</si>
  <si>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</si>
  <si>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</si>
  <si>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</si>
  <si>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</si>
  <si>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</si>
  <si>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</si>
  <si>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</si>
  <si>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</si>
  <si>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</si>
  <si>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</si>
  <si>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</si>
  <si>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</si>
  <si>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</si>
  <si>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</si>
  <si>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</si>
  <si>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</si>
  <si>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</si>
  <si>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</si>
  <si>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</si>
  <si>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</si>
  <si>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</si>
  <si>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</si>
  <si>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</si>
  <si>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</si>
  <si>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</si>
  <si>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</si>
  <si>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</si>
  <si>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</si>
  <si>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</si>
  <si>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</si>
  <si>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</si>
  <si>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</si>
  <si>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</si>
  <si>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</si>
  <si>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</si>
  <si>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</si>
  <si>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</si>
  <si>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</si>
  <si>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</si>
  <si>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</si>
  <si>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</si>
  <si>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</si>
  <si>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</si>
  <si>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</si>
  <si>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</si>
  <si>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</si>
  <si>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</si>
  <si>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</si>
  <si>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</si>
  <si>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</si>
  <si>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</si>
  <si>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</si>
  <si>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</si>
  <si>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</si>
  <si>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</si>
  <si>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</si>
  <si>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</si>
  <si>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</si>
  <si>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</si>
  <si>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</si>
  <si>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</si>
  <si>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</si>
  <si>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</si>
  <si>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</si>
  <si>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</si>
  <si>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</si>
  <si>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</si>
  <si>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</si>
  <si>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</si>
  <si>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</si>
  <si>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</si>
  <si>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</si>
  <si>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</si>
  <si>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</si>
  <si>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</si>
  <si>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</si>
  <si>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</si>
  <si>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</si>
  <si>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</si>
  <si>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</si>
  <si>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</si>
  <si>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</si>
  <si>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</si>
  <si>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</si>
  <si>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</si>
  <si>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</si>
  <si>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</si>
  <si>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</si>
  <si>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</si>
  <si>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</si>
  <si>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</si>
  <si>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</si>
  <si>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</si>
  <si>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</si>
  <si>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</si>
  <si>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</si>
  <si>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</si>
  <si>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</si>
  <si>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</si>
  <si>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</si>
  <si>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</si>
  <si>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</si>
  <si>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</si>
  <si>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</si>
  <si>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</si>
  <si>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</si>
  <si>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</si>
  <si>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</si>
  <si>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</si>
  <si>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</si>
  <si>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</si>
  <si>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</si>
  <si>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</si>
  <si>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</si>
  <si>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</si>
  <si>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</si>
  <si>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</si>
  <si>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</si>
  <si>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</si>
  <si>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</si>
  <si>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</si>
  <si>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</si>
  <si>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</si>
  <si>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</si>
  <si>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</si>
  <si>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</si>
  <si>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</si>
  <si>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</si>
  <si>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</si>
  <si>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</si>
  <si>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</si>
  <si>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</si>
  <si>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</si>
  <si>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</si>
  <si>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</si>
  <si>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</si>
  <si>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</si>
  <si>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</si>
  <si>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</si>
  <si>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</si>
  <si>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</si>
  <si>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</si>
  <si>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</si>
  <si>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</si>
  <si>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</si>
  <si>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</si>
  <si>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</si>
  <si>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</si>
  <si>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</si>
  <si>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</si>
  <si>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</si>
  <si>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</si>
  <si>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</si>
  <si>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</si>
  <si>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</si>
  <si>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</si>
  <si>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</si>
  <si>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</si>
  <si>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</si>
  <si>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</si>
  <si>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</si>
  <si>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</si>
  <si>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</si>
  <si>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</si>
  <si>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</si>
  <si>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</si>
  <si>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</si>
  <si>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</si>
  <si>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</si>
  <si>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</si>
  <si>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</si>
  <si>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</si>
  <si>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</si>
  <si>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</si>
  <si>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</si>
  <si>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</si>
  <si>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</si>
  <si>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</si>
  <si>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</si>
  <si>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</si>
  <si>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</si>
  <si>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</si>
  <si>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</si>
  <si>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</si>
  <si>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</si>
  <si>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</si>
  <si>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</si>
  <si>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</si>
  <si>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</si>
  <si>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</si>
  <si>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</si>
  <si>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</si>
  <si>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</si>
  <si>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</si>
  <si>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</si>
  <si>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</si>
  <si>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</si>
  <si>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</si>
  <si>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</si>
  <si>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</si>
  <si>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</si>
  <si>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</si>
  <si>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</si>
  <si>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</si>
  <si>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</si>
  <si>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</si>
  <si>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</si>
  <si>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</si>
  <si>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</si>
  <si>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</si>
  <si>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</si>
  <si>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</si>
  <si>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</si>
  <si>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</si>
  <si>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</si>
  <si>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</si>
  <si>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</si>
  <si>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</si>
  <si>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</si>
  <si>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</si>
  <si>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</si>
  <si>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</si>
  <si>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</si>
  <si>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</si>
  <si>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</si>
  <si>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</si>
  <si>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</si>
  <si>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</si>
  <si>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</si>
  <si>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</si>
  <si>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</si>
  <si>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</si>
  <si>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</si>
  <si>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</si>
  <si>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</si>
  <si>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</si>
  <si>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</si>
  <si>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</si>
  <si>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</si>
  <si>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</si>
  <si>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</si>
  <si>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</si>
  <si>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</si>
  <si>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</si>
  <si>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</si>
  <si>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</si>
  <si>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</si>
  <si>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</si>
  <si>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</si>
  <si>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</si>
  <si>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</si>
  <si>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</si>
  <si>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</si>
  <si>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</si>
  <si>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</si>
  <si>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</si>
  <si>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</si>
  <si>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</si>
  <si>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</si>
  <si>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</si>
  <si>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</si>
  <si>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</si>
  <si>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</si>
  <si>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</si>
  <si>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</si>
  <si>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</si>
  <si>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</si>
  <si>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</si>
  <si>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</si>
  <si>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</si>
  <si>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</si>
  <si>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</si>
  <si>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</si>
  <si>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</si>
  <si>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</si>
  <si>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</si>
  <si>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</si>
  <si>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</si>
  <si>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</si>
  <si>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</si>
  <si>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</si>
  <si>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</si>
  <si>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</si>
  <si>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</si>
  <si>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</si>
  <si>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</si>
  <si>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</si>
  <si>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</si>
  <si>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</si>
  <si>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</si>
  <si>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</si>
  <si>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</si>
  <si>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</si>
  <si>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</si>
  <si>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</si>
  <si>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</si>
  <si>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</si>
  <si>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</si>
  <si>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</si>
  <si>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</si>
  <si>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</si>
  <si>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</si>
  <si>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</si>
  <si>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</si>
  <si>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</si>
  <si>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</si>
  <si>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</si>
  <si>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</si>
  <si>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</si>
  <si>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</si>
  <si>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</si>
  <si>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</si>
  <si>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</si>
  <si>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</si>
  <si>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</si>
  <si>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</si>
  <si>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</si>
  <si>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</si>
  <si>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</si>
  <si>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</si>
  <si>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</si>
  <si>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</si>
  <si>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</si>
  <si>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</si>
  <si>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</si>
  <si>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</si>
  <si>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</si>
  <si>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</si>
  <si>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</si>
  <si>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</si>
  <si>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</si>
  <si>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</si>
  <si>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</si>
  <si>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</si>
  <si>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</si>
  <si>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</si>
  <si>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</si>
  <si>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</si>
  <si>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</si>
  <si>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</si>
  <si>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</si>
  <si>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</si>
  <si>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</si>
  <si>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</si>
  <si>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</si>
  <si>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</si>
  <si>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</si>
  <si>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</si>
  <si>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</si>
  <si>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</si>
  <si>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</si>
  <si>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</si>
  <si>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</si>
  <si>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</si>
  <si>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</si>
  <si>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</si>
  <si>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</si>
  <si>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</si>
  <si>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</si>
  <si>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</si>
  <si>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</si>
  <si>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</si>
  <si>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</si>
  <si>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</si>
  <si>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</si>
  <si>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</si>
  <si>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</si>
  <si>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</si>
  <si>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</si>
  <si>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</si>
  <si>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</si>
  <si>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</si>
  <si>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</si>
  <si>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</si>
  <si>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</si>
  <si>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</si>
  <si>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</si>
  <si>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</si>
  <si>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</si>
  <si>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</si>
  <si>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</si>
  <si>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</si>
  <si>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</si>
  <si>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</si>
  <si>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</si>
  <si>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</si>
  <si>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</si>
  <si>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</si>
  <si>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</si>
  <si>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</si>
  <si>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</si>
  <si>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</si>
  <si>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</si>
  <si>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</si>
  <si>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</si>
  <si>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</si>
  <si>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</si>
  <si>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</si>
  <si>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</si>
  <si>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</si>
  <si>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</si>
  <si>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</si>
  <si>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</si>
  <si>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</si>
  <si>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</si>
  <si>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</si>
  <si>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</si>
  <si>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</si>
  <si>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</si>
  <si>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</si>
  <si>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</si>
  <si>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</si>
  <si>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</si>
  <si>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</si>
  <si>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</si>
  <si>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</si>
  <si>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</si>
  <si>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</si>
  <si>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</si>
  <si>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</si>
  <si>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</si>
  <si>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</si>
  <si>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</si>
  <si>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</si>
  <si>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</si>
  <si>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</si>
  <si>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</si>
  <si>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</si>
  <si>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</si>
  <si>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</si>
  <si>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</si>
  <si>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</si>
  <si>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</si>
  <si>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</si>
  <si>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</si>
  <si>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</si>
  <si>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</si>
  <si>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</si>
  <si>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</si>
  <si>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</si>
  <si>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</si>
  <si>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</si>
  <si>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</si>
  <si>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</si>
  <si>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</si>
  <si>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</si>
  <si>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</si>
  <si>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</si>
  <si>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</si>
  <si>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</si>
  <si>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</si>
  <si>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</si>
  <si>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</si>
  <si>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</si>
  <si>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</si>
  <si>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</si>
  <si>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</si>
  <si>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</si>
  <si>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</si>
  <si>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</si>
  <si>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</si>
  <si>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</si>
  <si>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</si>
  <si>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</si>
  <si>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</si>
  <si>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</si>
  <si>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</si>
  <si>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</si>
  <si>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</si>
  <si>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</si>
  <si>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</si>
  <si>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</si>
  <si>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</si>
  <si>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</si>
  <si>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</si>
  <si>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</si>
  <si>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</si>
  <si>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</si>
  <si>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</si>
  <si>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</si>
  <si>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</si>
  <si>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</si>
  <si>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</si>
  <si>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</si>
  <si>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</si>
  <si>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</si>
  <si>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</si>
  <si>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</si>
  <si>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</si>
  <si>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</si>
  <si>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</si>
  <si>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</si>
  <si>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</si>
  <si>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</si>
  <si>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</si>
  <si>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</si>
  <si>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</si>
  <si>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</si>
  <si>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</si>
  <si>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</si>
  <si>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</si>
  <si>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</si>
  <si>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</si>
  <si>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</si>
  <si>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</si>
  <si>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</si>
  <si>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</si>
  <si>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</si>
  <si>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</si>
  <si>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</si>
  <si>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</si>
  <si>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</si>
  <si>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</si>
  <si>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</si>
  <si>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</si>
  <si>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</si>
  <si>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</si>
  <si>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</si>
  <si>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</si>
  <si>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</si>
  <si>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</si>
  <si>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</si>
  <si>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</si>
  <si>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</si>
  <si>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</si>
  <si>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</si>
  <si>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</si>
  <si>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</si>
  <si>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</si>
  <si>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</si>
  <si>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</si>
  <si>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</si>
  <si>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</si>
  <si>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</si>
  <si>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</si>
  <si>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</si>
  <si>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</si>
  <si>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</si>
  <si>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</si>
  <si>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</si>
  <si>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</si>
  <si>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</si>
  <si>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</si>
  <si>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</si>
  <si>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</si>
  <si>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</si>
  <si>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</si>
  <si>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</si>
  <si>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</si>
  <si>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</si>
  <si>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</si>
  <si>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</si>
  <si>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</si>
  <si>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</si>
  <si>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</si>
  <si>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</si>
  <si>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</si>
  <si>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</si>
  <si>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</si>
  <si>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</si>
  <si>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</si>
  <si>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</si>
  <si>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</si>
  <si>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</si>
  <si>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</si>
  <si>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</si>
  <si>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</si>
  <si>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</si>
  <si>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</si>
  <si>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</si>
  <si>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</si>
  <si>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</si>
  <si>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</si>
  <si>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</si>
  <si>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</si>
  <si>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</si>
  <si>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</si>
  <si>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</si>
  <si>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</si>
  <si>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</si>
  <si>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</si>
  <si>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</si>
  <si>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</si>
  <si>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</si>
  <si>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</si>
  <si>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</si>
  <si>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</si>
  <si>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</si>
  <si>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</si>
  <si>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</si>
  <si>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</si>
  <si>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</si>
  <si>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</si>
  <si>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</si>
  <si>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</si>
  <si>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</si>
  <si>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</si>
  <si>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</si>
  <si>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</si>
  <si>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</si>
  <si>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</si>
  <si>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</si>
  <si>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</si>
  <si>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</si>
  <si>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</si>
  <si>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</si>
  <si>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</si>
  <si>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</si>
  <si>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</si>
  <si>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</si>
  <si>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</si>
  <si>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</si>
  <si>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</si>
  <si>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</si>
  <si>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</si>
  <si>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</si>
  <si>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</si>
  <si>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</si>
  <si>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</si>
  <si>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</si>
  <si>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</si>
  <si>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</si>
  <si>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</si>
  <si>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</si>
  <si>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</si>
  <si>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</si>
  <si>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</si>
  <si>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</si>
  <si>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</si>
  <si>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</si>
  <si>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</si>
  <si>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</si>
  <si>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</si>
  <si>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</si>
  <si>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</si>
  <si>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</si>
  <si>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</si>
  <si>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</si>
  <si>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</si>
  <si>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</si>
  <si>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</si>
  <si>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</si>
  <si>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</si>
  <si>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</si>
  <si>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</si>
  <si>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</si>
  <si>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</si>
  <si>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</si>
  <si>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</si>
  <si>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</si>
  <si>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</si>
  <si>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</si>
  <si>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</si>
  <si>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</si>
  <si>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</si>
  <si>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</si>
  <si>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</si>
  <si>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</si>
  <si>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</si>
  <si>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</si>
  <si>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</si>
  <si>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</si>
  <si>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</si>
  <si>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</si>
  <si>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</si>
  <si>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</si>
  <si>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</si>
  <si>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</si>
  <si>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</si>
  <si>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</si>
  <si>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</si>
  <si>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</si>
  <si>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</si>
  <si>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</si>
  <si>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</si>
  <si>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</si>
  <si>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</si>
  <si>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</si>
  <si>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</si>
  <si>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</si>
  <si>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</si>
  <si>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</si>
  <si>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</si>
  <si>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</si>
  <si>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</si>
  <si>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</si>
  <si>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</si>
  <si>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</si>
  <si>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</si>
  <si>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</si>
  <si>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</si>
  <si>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</si>
  <si>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</si>
  <si>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</si>
  <si>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</si>
  <si>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</si>
  <si>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</si>
  <si>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</si>
  <si>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</si>
  <si>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</si>
  <si>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</si>
  <si>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</si>
  <si>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</si>
  <si>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</si>
  <si>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</si>
  <si>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</si>
  <si>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</si>
  <si>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</si>
  <si>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</si>
  <si>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</si>
  <si>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</si>
  <si>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</si>
  <si>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</si>
  <si>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</si>
  <si>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</si>
  <si>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</si>
  <si>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</si>
  <si>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</si>
  <si>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</si>
  <si>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</si>
  <si>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</si>
  <si>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</si>
  <si>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</si>
  <si>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</si>
  <si>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</si>
  <si>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</si>
  <si>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</si>
  <si>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</si>
  <si>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</si>
  <si>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</si>
  <si>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</si>
  <si>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</si>
  <si>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</si>
  <si>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</si>
  <si>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</si>
  <si>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</si>
  <si>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</si>
  <si>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</si>
  <si>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</si>
  <si>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</si>
  <si>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</si>
  <si>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</si>
  <si>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</si>
  <si>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</si>
  <si>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</si>
  <si>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</si>
  <si>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</si>
  <si>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</si>
  <si>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</si>
  <si>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</si>
  <si>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</si>
  <si>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</si>
  <si>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</si>
  <si>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</si>
  <si>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</si>
  <si>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</si>
  <si>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</si>
  <si>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</si>
  <si>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</si>
  <si>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</si>
  <si>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</si>
  <si>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</si>
  <si>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</si>
  <si>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</si>
  <si>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</si>
  <si>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</si>
  <si>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</si>
  <si>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</si>
  <si>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</si>
  <si>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</si>
  <si>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</si>
  <si>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</si>
  <si>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</si>
  <si>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</si>
  <si>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</si>
  <si>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</si>
  <si>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</si>
  <si>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</si>
  <si>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</si>
  <si>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</si>
  <si>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</si>
  <si>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</si>
  <si>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</si>
  <si>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</si>
  <si>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</si>
  <si>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</si>
  <si>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</si>
  <si>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</si>
  <si>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</si>
  <si>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</si>
  <si>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</si>
  <si>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</si>
  <si>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</si>
  <si>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</si>
  <si>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</si>
  <si>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</si>
  <si>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</si>
  <si>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</si>
  <si>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</si>
  <si>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</si>
  <si>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</si>
  <si>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</si>
  <si>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</si>
  <si>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</si>
  <si>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</si>
  <si>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</si>
  <si>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</si>
  <si>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</si>
  <si>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</si>
  <si>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</si>
  <si>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</si>
  <si>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</si>
  <si>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</si>
  <si>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</si>
  <si>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</si>
  <si>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</si>
  <si>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</si>
  <si>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</si>
  <si>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</si>
  <si>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</si>
  <si>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</si>
  <si>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</si>
  <si>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</si>
  <si>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</si>
  <si>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</si>
  <si>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</si>
  <si>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</si>
  <si>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</si>
  <si>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</si>
  <si>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</si>
  <si>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</si>
  <si>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</si>
  <si>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</si>
  <si>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</si>
  <si>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</si>
  <si>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</si>
  <si>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</si>
  <si>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</si>
  <si>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</si>
  <si>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</si>
  <si>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</si>
  <si>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</si>
  <si>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</si>
  <si>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</si>
  <si>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</si>
  <si>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</si>
  <si>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</si>
  <si>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</si>
  <si>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</si>
  <si>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</si>
  <si>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</si>
  <si>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</si>
  <si>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</si>
  <si>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</si>
  <si>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</si>
  <si>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</si>
  <si>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</si>
  <si>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</si>
  <si>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</si>
  <si>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</si>
  <si>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</si>
  <si>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</si>
  <si>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</si>
  <si>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</si>
  <si>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</si>
  <si>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</si>
  <si>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</si>
  <si>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</si>
  <si>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</si>
  <si>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</si>
  <si>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</si>
  <si>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</si>
  <si>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</si>
  <si>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</si>
  <si>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</si>
  <si>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</si>
  <si>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</si>
  <si>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</si>
  <si>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</si>
  <si>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</si>
  <si>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</si>
  <si>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</si>
  <si>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</si>
  <si>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</si>
  <si>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</si>
  <si>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</si>
  <si>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</si>
  <si>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</si>
  <si>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</si>
  <si>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</si>
  <si>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</si>
  <si>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</si>
  <si>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</si>
  <si>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</si>
  <si>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</si>
  <si>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</si>
  <si>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</si>
  <si>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</si>
  <si>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</si>
  <si>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</si>
  <si>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</si>
  <si>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</si>
  <si>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</si>
  <si>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</si>
  <si>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</si>
  <si>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</si>
  <si>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</si>
  <si>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</si>
  <si>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</si>
  <si>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</si>
  <si>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</si>
  <si>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</si>
  <si>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</si>
  <si>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</si>
  <si>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</si>
  <si>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</si>
  <si>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</si>
  <si>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</si>
  <si>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</si>
  <si>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</si>
  <si>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</si>
  <si>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</si>
  <si>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</si>
  <si>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</si>
  <si>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</si>
  <si>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</si>
  <si>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</si>
  <si>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</si>
  <si>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</si>
  <si>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</si>
  <si>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</si>
  <si>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</si>
  <si>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</si>
  <si>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</si>
  <si>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</si>
  <si>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</si>
  <si>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</si>
  <si>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</si>
  <si>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</si>
  <si>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</si>
  <si>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</si>
  <si>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</si>
  <si>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</si>
  <si>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</si>
  <si>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</si>
  <si>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</si>
  <si>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</si>
  <si>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</si>
  <si>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</si>
  <si>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</si>
  <si>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</si>
  <si>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</si>
  <si>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</si>
  <si>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</si>
  <si>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</si>
  <si>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</si>
  <si>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</si>
  <si>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</si>
  <si>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</si>
  <si>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</si>
  <si>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</si>
  <si>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</si>
  <si>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</si>
  <si>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</si>
  <si>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</si>
  <si>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</si>
  <si>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</si>
  <si>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</si>
  <si>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</si>
  <si>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</si>
  <si>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</si>
  <si>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</si>
  <si>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</si>
  <si>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</si>
  <si>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</si>
  <si>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</si>
  <si>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</si>
  <si>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</si>
  <si>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</si>
  <si>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</si>
  <si>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</si>
  <si>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</si>
  <si>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</si>
  <si>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</si>
  <si>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</si>
  <si>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</si>
  <si>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</si>
  <si>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</si>
  <si>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</si>
  <si>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</si>
  <si>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</si>
  <si>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</si>
  <si>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</si>
  <si>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</si>
  <si>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</si>
  <si>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</si>
  <si>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</si>
  <si>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</si>
  <si>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</si>
  <si>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</si>
  <si>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</si>
  <si>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</si>
  <si>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</si>
  <si>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</si>
  <si>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</si>
  <si>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</si>
  <si>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</si>
  <si>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</si>
  <si>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</si>
  <si>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</si>
  <si>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</si>
  <si>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</si>
  <si>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</si>
  <si>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</si>
  <si>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</si>
  <si>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</si>
  <si>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</si>
  <si>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</si>
  <si>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</si>
  <si>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</si>
  <si>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</si>
  <si>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</si>
  <si>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</si>
  <si>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</si>
  <si>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</si>
  <si>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</si>
  <si>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</si>
  <si>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</si>
  <si>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</si>
  <si>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</si>
  <si>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</si>
  <si>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</si>
  <si>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</si>
  <si>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</si>
  <si>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</si>
  <si>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</si>
  <si>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</si>
  <si>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</si>
  <si>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</si>
  <si>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</si>
  <si>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</si>
  <si>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</si>
  <si>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</si>
  <si>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</si>
  <si>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</si>
  <si>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</si>
  <si>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</si>
  <si>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</si>
  <si>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</si>
  <si>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</si>
  <si>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</si>
  <si>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</si>
  <si>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</si>
  <si>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</si>
  <si>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</si>
  <si>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</si>
  <si>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</si>
  <si>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</si>
  <si>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</si>
  <si>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</si>
  <si>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</si>
  <si>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</si>
  <si>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</si>
  <si>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</si>
  <si>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</si>
  <si>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</si>
  <si>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</si>
  <si>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</si>
  <si>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</si>
  <si>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</si>
  <si>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</si>
  <si>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</si>
  <si>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</si>
  <si>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</si>
  <si>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</si>
  <si>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</si>
  <si>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</si>
  <si>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</si>
  <si>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</si>
  <si>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</si>
  <si>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</si>
  <si>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</si>
  <si>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</si>
  <si>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</si>
  <si>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</si>
  <si>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</si>
  <si>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</si>
  <si>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</si>
  <si>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</si>
  <si>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</si>
  <si>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</si>
  <si>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</si>
  <si>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</si>
  <si>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</si>
  <si>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</si>
  <si>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</si>
  <si>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</si>
  <si>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</si>
  <si>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</si>
  <si>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</si>
  <si>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</si>
  <si>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</si>
  <si>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</si>
  <si>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</si>
  <si>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</si>
  <si>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</si>
  <si>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</si>
  <si>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</si>
  <si>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</si>
  <si>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</si>
  <si>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</si>
  <si>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</si>
  <si>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</si>
  <si>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</si>
  <si>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</si>
  <si>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</si>
  <si>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</si>
  <si>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</si>
  <si>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</si>
  <si>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</si>
  <si>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</si>
  <si>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</si>
  <si>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</si>
  <si>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</si>
  <si>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</si>
  <si>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</si>
  <si>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</si>
  <si>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</si>
  <si>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</si>
  <si>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</si>
  <si>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</si>
  <si>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</si>
  <si>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</si>
  <si>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</si>
  <si>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</si>
  <si>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</si>
  <si>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</si>
  <si>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</si>
  <si>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</si>
  <si>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</si>
  <si>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</si>
  <si>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</si>
  <si>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</si>
  <si>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</si>
  <si>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</si>
  <si>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</si>
  <si>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</si>
  <si>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</si>
  <si>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</si>
  <si>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</si>
  <si>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</si>
  <si>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</si>
  <si>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</si>
  <si>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</si>
  <si>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</si>
  <si>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</si>
  <si>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</si>
  <si>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</si>
  <si>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</si>
  <si>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</si>
  <si>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</si>
  <si>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</si>
  <si>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</si>
  <si>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</si>
  <si>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</si>
  <si>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</si>
  <si>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</si>
  <si>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</si>
  <si>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</si>
  <si>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</si>
  <si>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</si>
  <si>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</si>
  <si>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</si>
  <si>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</si>
  <si>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</si>
  <si>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</si>
  <si>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</si>
  <si>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</si>
  <si>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</si>
  <si>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</si>
  <si>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</si>
  <si>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</si>
  <si>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</si>
  <si>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</si>
  <si>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</si>
  <si>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</si>
  <si>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</si>
  <si>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</si>
  <si>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</si>
  <si>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</si>
  <si>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</si>
  <si>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</si>
  <si>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</si>
  <si>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</si>
  <si>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</si>
  <si>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</si>
  <si>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</si>
  <si>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</si>
  <si>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</si>
  <si>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</si>
  <si>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</si>
  <si>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</si>
  <si>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</si>
  <si>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</si>
  <si>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</si>
  <si>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</si>
  <si>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</si>
  <si>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</si>
  <si>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</si>
  <si>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</si>
  <si>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</si>
  <si>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</si>
  <si>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</si>
  <si>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</si>
  <si>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</si>
  <si>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</si>
  <si>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</si>
  <si>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</si>
  <si>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</si>
  <si>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</si>
  <si>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</si>
  <si>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</si>
  <si>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</si>
  <si>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</si>
  <si>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</si>
  <si>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</si>
  <si>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</si>
  <si>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</si>
  <si>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</si>
  <si>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</si>
  <si>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</si>
  <si>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</si>
  <si>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</si>
  <si>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</si>
  <si>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</si>
  <si>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</si>
  <si>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</si>
  <si>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</si>
  <si>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</si>
  <si>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</si>
  <si>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</si>
  <si>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</si>
  <si>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</si>
  <si>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</si>
  <si>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</si>
  <si>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</si>
  <si>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</si>
  <si>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</si>
  <si>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</si>
  <si>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</si>
  <si>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</si>
  <si>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</si>
  <si>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</si>
  <si>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</si>
  <si>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</si>
  <si>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</si>
  <si>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</si>
  <si>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</si>
  <si>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</si>
  <si>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</si>
  <si>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</si>
  <si>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</si>
  <si>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</si>
  <si>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</si>
  <si>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</si>
  <si>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</si>
  <si>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</si>
  <si>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</si>
  <si>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</si>
  <si>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</si>
  <si>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</si>
  <si>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</si>
  <si>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</si>
  <si>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</si>
  <si>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</si>
  <si>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</si>
  <si>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</si>
  <si>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</si>
  <si>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</si>
  <si>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</si>
  <si>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</si>
  <si>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</si>
  <si>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</si>
  <si>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</si>
  <si>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</si>
  <si>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</si>
  <si>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</si>
  <si>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</si>
  <si>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</si>
  <si>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</si>
  <si>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</si>
  <si>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</si>
  <si>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</si>
  <si>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</si>
  <si>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</si>
  <si>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</si>
  <si>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</si>
  <si>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</si>
  <si>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</si>
  <si>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</si>
  <si>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</si>
  <si>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</si>
  <si>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</si>
  <si>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</si>
  <si>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</si>
  <si>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</si>
  <si>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</si>
  <si>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</si>
  <si>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</si>
  <si>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</si>
  <si>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</si>
  <si>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</si>
  <si>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</si>
  <si>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</si>
  <si>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</si>
  <si>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</si>
  <si>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</si>
  <si>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</si>
  <si>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</si>
  <si>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</si>
  <si>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</si>
  <si>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</si>
  <si>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</si>
  <si>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</si>
  <si>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</si>
  <si>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</si>
  <si>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</si>
  <si>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</si>
  <si>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</si>
  <si>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</si>
  <si>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</si>
  <si>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</si>
  <si>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</si>
  <si>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</si>
  <si>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</si>
  <si>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</si>
  <si>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</si>
  <si>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</si>
  <si>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</si>
  <si>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</si>
  <si>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</si>
  <si>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</si>
  <si>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</si>
  <si>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</si>
  <si>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</si>
  <si>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</si>
  <si>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</si>
  <si>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</si>
  <si>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</si>
  <si>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</si>
  <si>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</si>
  <si>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</si>
  <si>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</si>
  <si>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</si>
  <si>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</si>
  <si>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</si>
  <si>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</si>
  <si>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</si>
  <si>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</si>
  <si>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</si>
  <si>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</si>
  <si>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</si>
  <si>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</si>
  <si>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</si>
  <si>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</si>
  <si>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</si>
  <si>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</si>
  <si>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</si>
  <si>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</si>
  <si>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</si>
  <si>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</si>
  <si>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</si>
  <si>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</si>
  <si>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</si>
  <si>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</si>
  <si>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</si>
  <si>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</si>
  <si>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</si>
  <si>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</si>
  <si>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</si>
  <si>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</si>
  <si>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</si>
  <si>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</si>
  <si>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</si>
  <si>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</si>
  <si>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</si>
  <si>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</si>
  <si>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</si>
  <si>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</si>
  <si>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</si>
  <si>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</si>
  <si>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</si>
  <si>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</si>
  <si>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</si>
  <si>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</si>
  <si>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</si>
  <si>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</si>
  <si>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</si>
  <si>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</si>
  <si>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</si>
  <si>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</si>
  <si>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</si>
  <si>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</si>
  <si>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</si>
  <si>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</si>
  <si>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</si>
  <si>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</si>
  <si>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</si>
  <si>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</si>
  <si>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</si>
  <si>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</si>
  <si>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</si>
  <si>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</si>
  <si>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</si>
  <si>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</si>
  <si>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</si>
  <si>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</si>
  <si>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</si>
  <si>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</si>
  <si>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</si>
  <si>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</si>
  <si>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</si>
  <si>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</si>
  <si>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</si>
  <si>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</si>
  <si>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</si>
  <si>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</si>
  <si>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</si>
  <si>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</si>
  <si>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</si>
  <si>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</si>
  <si>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</si>
  <si>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</si>
  <si>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</si>
  <si>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</si>
  <si>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</si>
  <si>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</si>
  <si>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</si>
  <si>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</si>
  <si>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</si>
  <si>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</si>
  <si>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</si>
  <si>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</si>
  <si>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</si>
  <si>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</si>
  <si>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</si>
  <si>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</si>
  <si>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</si>
  <si>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</si>
  <si>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</si>
  <si>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</si>
  <si>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</si>
  <si>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</si>
  <si>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</si>
  <si>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</si>
  <si>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</si>
  <si>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</si>
  <si>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</si>
  <si>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</si>
  <si>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</si>
  <si>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</si>
  <si>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</si>
  <si>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</si>
  <si>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</si>
  <si>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</si>
  <si>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</si>
  <si>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</si>
  <si>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</si>
  <si>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</si>
  <si>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</si>
  <si>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</si>
  <si>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</si>
  <si>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</si>
  <si>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</si>
  <si>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</si>
  <si>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</si>
  <si>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</si>
  <si>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</si>
  <si>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</si>
  <si>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</si>
  <si>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</si>
  <si>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</si>
  <si>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</si>
  <si>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</si>
  <si>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</si>
  <si>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</si>
  <si>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</si>
  <si>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</si>
  <si>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</si>
  <si>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</si>
  <si>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</si>
  <si>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</si>
  <si>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</si>
  <si>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</si>
  <si>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</si>
  <si>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</si>
  <si>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</si>
  <si>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</si>
  <si>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</si>
  <si>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</si>
  <si>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</si>
  <si>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</si>
  <si>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</si>
  <si>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</si>
  <si>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</si>
  <si>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</si>
  <si>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</si>
  <si>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</si>
  <si>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</si>
  <si>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</si>
  <si>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</si>
  <si>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</si>
  <si>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</si>
  <si>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</si>
  <si>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</si>
  <si>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</si>
  <si>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</si>
  <si>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</si>
  <si>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</si>
  <si>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</si>
  <si>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</si>
  <si>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</si>
  <si>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</si>
  <si>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</si>
  <si>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</si>
  <si>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</si>
  <si>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</si>
  <si>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</si>
  <si>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</si>
  <si>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</si>
  <si>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</si>
  <si>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</si>
  <si>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</si>
  <si>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</si>
  <si>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</si>
  <si>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</si>
  <si>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</si>
  <si>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</si>
  <si>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</si>
  <si>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</si>
  <si>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</si>
  <si>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</si>
  <si>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</si>
  <si>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</si>
  <si>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</si>
  <si>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</si>
  <si>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</si>
  <si>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</si>
  <si>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</si>
  <si>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</si>
  <si>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</si>
  <si>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</si>
  <si>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</si>
  <si>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</si>
  <si>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</si>
  <si>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</si>
  <si>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</si>
  <si>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</si>
  <si>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</si>
  <si>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</si>
  <si>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</si>
  <si>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</si>
  <si>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</si>
  <si>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</si>
  <si>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</si>
  <si>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</si>
  <si>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</si>
  <si>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</si>
  <si>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</si>
  <si>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</si>
  <si>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</si>
  <si>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</si>
  <si>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</si>
  <si>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</si>
  <si>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</si>
  <si>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</si>
  <si>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</si>
  <si>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</si>
  <si>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</si>
  <si>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</si>
  <si>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</si>
  <si>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</si>
  <si>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</si>
  <si>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</si>
  <si>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</si>
  <si>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</si>
  <si>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</si>
  <si>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</si>
  <si>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</si>
  <si>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</si>
  <si>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</si>
  <si>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</si>
  <si>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</si>
  <si>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</si>
  <si>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</si>
  <si>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</si>
  <si>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</si>
  <si>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</si>
  <si>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</si>
  <si>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</si>
  <si>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</si>
  <si>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</si>
  <si>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</si>
  <si>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</si>
  <si>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</si>
  <si>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</si>
  <si>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</si>
  <si>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</si>
  <si>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</si>
  <si>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</si>
  <si>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</si>
  <si>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</si>
  <si>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</si>
  <si>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</si>
  <si>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</si>
  <si>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</si>
  <si>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</si>
  <si>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</si>
  <si>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</si>
  <si>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</si>
  <si>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</si>
  <si>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</si>
  <si>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</si>
  <si>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</si>
  <si>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</si>
  <si>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</si>
  <si>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</si>
  <si>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</si>
  <si>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</si>
  <si>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</si>
  <si>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</si>
  <si>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</si>
  <si>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</si>
  <si>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</si>
  <si>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</si>
  <si>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</si>
  <si>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</si>
  <si>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</si>
  <si>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</si>
  <si>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</si>
  <si>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</si>
  <si>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</si>
  <si>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</si>
  <si>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</si>
  <si>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</si>
  <si>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</si>
  <si>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</si>
  <si>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</si>
  <si>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</si>
  <si>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</si>
  <si>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</si>
  <si>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</si>
  <si>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</si>
  <si>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</si>
  <si>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</si>
  <si>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</si>
  <si>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</si>
  <si>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</si>
  <si>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</si>
  <si>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</si>
  <si>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</si>
  <si>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</si>
  <si>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</si>
  <si>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</si>
  <si>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</si>
  <si>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</si>
  <si>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</si>
  <si>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</si>
  <si>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</si>
  <si>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</si>
  <si>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</si>
  <si>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</si>
  <si>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</si>
  <si>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</si>
  <si>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</si>
  <si>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</si>
  <si>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</si>
  <si>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</si>
  <si>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</si>
  <si>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</si>
  <si>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</si>
  <si>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</si>
  <si>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</si>
  <si>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</si>
  <si>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</si>
  <si>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</si>
  <si>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</si>
  <si>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</si>
  <si>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</si>
  <si>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</si>
  <si>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</si>
  <si>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</si>
  <si>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</si>
  <si>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</si>
  <si>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</si>
  <si>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</si>
  <si>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</si>
  <si>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</si>
  <si>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</si>
  <si>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</si>
  <si>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</si>
  <si>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</si>
  <si>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</si>
  <si>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</si>
  <si>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</si>
  <si>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</si>
  <si>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</si>
  <si>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</si>
  <si>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</si>
  <si>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</si>
  <si>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</si>
  <si>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</si>
  <si>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</si>
  <si>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</si>
  <si>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</si>
  <si>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</si>
  <si>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</si>
  <si>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</si>
  <si>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</si>
  <si>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</si>
  <si>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</si>
  <si>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</si>
  <si>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</si>
  <si>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</si>
  <si>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</si>
  <si>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</si>
  <si>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</si>
  <si>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</si>
  <si>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</si>
  <si>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</si>
  <si>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</si>
  <si>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</si>
  <si>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</si>
  <si>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</si>
  <si>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</si>
  <si>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</si>
  <si>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</si>
  <si>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</si>
  <si>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</si>
  <si>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</si>
  <si>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</si>
  <si>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</si>
  <si>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</si>
  <si>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</si>
  <si>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</si>
  <si>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</si>
  <si>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</si>
  <si>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</si>
  <si>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</si>
  <si>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</si>
  <si>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</si>
  <si>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</si>
  <si>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</si>
  <si>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</si>
  <si>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</si>
  <si>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</si>
  <si>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</si>
  <si>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</si>
  <si>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</si>
  <si>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</si>
  <si>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</si>
  <si>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</si>
  <si>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</si>
  <si>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</si>
  <si>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</si>
  <si>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</si>
  <si>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</si>
  <si>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</si>
  <si>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</si>
  <si>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</si>
  <si>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</si>
  <si>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</si>
  <si>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</si>
  <si>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</si>
  <si>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</si>
  <si>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</si>
  <si>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</si>
  <si>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</si>
  <si>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</si>
  <si>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</si>
  <si>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</si>
  <si>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</si>
  <si>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</si>
  <si>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</si>
  <si>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</si>
  <si>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</si>
  <si>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</si>
  <si>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</si>
  <si>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</si>
  <si>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</si>
  <si>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</si>
  <si>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</si>
  <si>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</si>
  <si>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</si>
  <si>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</si>
  <si>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</si>
  <si>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</si>
  <si>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</si>
  <si>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</si>
  <si>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</si>
  <si>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</si>
  <si>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</si>
  <si>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</si>
  <si>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</si>
  <si>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</si>
  <si>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</si>
  <si>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</si>
  <si>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</si>
  <si>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</si>
  <si>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</si>
  <si>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</si>
  <si>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</si>
  <si>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</si>
  <si>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</si>
  <si>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</si>
  <si>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</si>
  <si>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</si>
  <si>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</si>
  <si>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</si>
  <si>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</si>
  <si>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</si>
  <si>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</si>
  <si>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</si>
  <si>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</si>
  <si>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</si>
  <si>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</si>
  <si>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</si>
  <si>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</si>
  <si>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</si>
  <si>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</si>
  <si>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</si>
  <si>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</si>
  <si>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</si>
  <si>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</si>
  <si>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</si>
  <si>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</si>
  <si>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</si>
  <si>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</si>
  <si>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</si>
  <si>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</si>
  <si>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</si>
  <si>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</si>
  <si>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</si>
  <si>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</si>
  <si>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</si>
  <si>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</si>
  <si>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</si>
  <si>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</si>
  <si>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</si>
  <si>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</si>
  <si>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</si>
  <si>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</si>
  <si>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</si>
  <si>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</si>
  <si>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</si>
  <si>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</si>
  <si>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</si>
  <si>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</si>
  <si>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</si>
  <si>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</si>
  <si>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</si>
  <si>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</si>
  <si>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</si>
  <si>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</si>
  <si>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</si>
  <si>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</si>
  <si>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</si>
  <si>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</si>
  <si>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</si>
  <si>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</si>
  <si>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</si>
  <si>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</si>
  <si>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</si>
  <si>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</si>
  <si>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</si>
  <si>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</si>
  <si>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</si>
  <si>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</si>
  <si>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</si>
  <si>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</si>
  <si>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</si>
  <si>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</si>
  <si>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</si>
  <si>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</si>
  <si>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</si>
  <si>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</si>
  <si>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</si>
  <si>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</si>
  <si>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</si>
  <si>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</si>
  <si>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</si>
  <si>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</si>
  <si>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</si>
  <si>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</si>
  <si>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</si>
  <si>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</si>
  <si>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</si>
  <si>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</si>
  <si>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</si>
  <si>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</si>
  <si>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</si>
  <si>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</si>
  <si>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</si>
  <si>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</si>
  <si>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</si>
  <si>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</si>
  <si>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</si>
  <si>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</si>
  <si>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</si>
  <si>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</si>
  <si>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</si>
  <si>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</si>
  <si>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</si>
  <si>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</si>
  <si>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</si>
  <si>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</si>
  <si>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</si>
  <si>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</si>
  <si>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</si>
  <si>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</si>
  <si>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</si>
  <si>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</si>
  <si>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</si>
  <si>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</si>
  <si>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</si>
  <si>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</si>
  <si>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</si>
  <si>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</si>
  <si>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</si>
  <si>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</si>
  <si>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</si>
  <si>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</si>
  <si>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</si>
  <si>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</si>
  <si>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</si>
  <si>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</si>
  <si>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</si>
  <si>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</si>
  <si>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</si>
  <si>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</si>
  <si>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</si>
  <si>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</si>
  <si>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</si>
  <si>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</si>
  <si>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</si>
  <si>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</si>
  <si>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</si>
  <si>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</si>
  <si>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</si>
  <si>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</si>
  <si>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</si>
  <si>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</si>
  <si>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</si>
  <si>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</si>
  <si>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</si>
  <si>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</si>
  <si>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</si>
  <si>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</si>
  <si>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</si>
  <si>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</si>
  <si>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</si>
  <si>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</si>
  <si>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</si>
  <si>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</si>
  <si>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</si>
  <si>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</si>
  <si>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</si>
  <si>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</si>
  <si>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</si>
  <si>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</si>
  <si>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</si>
  <si>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</si>
  <si>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</si>
  <si>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</si>
  <si>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</si>
  <si>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</si>
  <si>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</si>
  <si>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</si>
  <si>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</si>
  <si>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</si>
  <si>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</si>
  <si>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</si>
  <si>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</si>
  <si>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</si>
  <si>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</si>
  <si>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</si>
  <si>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</si>
  <si>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</si>
  <si>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</si>
  <si>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</si>
  <si>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</si>
  <si>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</si>
  <si>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</si>
  <si>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</si>
  <si>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</si>
  <si>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</si>
  <si>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</si>
  <si>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</si>
  <si>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</si>
  <si>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</si>
  <si>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</si>
  <si>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</si>
  <si>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</si>
  <si>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</si>
  <si>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</si>
  <si>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</si>
  <si>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</si>
  <si>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</si>
  <si>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</si>
  <si>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</si>
  <si>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</si>
  <si>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</si>
  <si>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</si>
  <si>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</si>
  <si>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</si>
  <si>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</si>
  <si>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</si>
  <si>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</si>
  <si>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</si>
  <si>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</si>
  <si>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</si>
  <si>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</si>
  <si>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</si>
  <si>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</si>
  <si>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</si>
  <si>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</si>
  <si>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</si>
  <si>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</si>
  <si>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</si>
  <si>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</si>
  <si>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</si>
  <si>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</si>
  <si>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</si>
  <si>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</si>
  <si>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</si>
  <si>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</si>
  <si>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</si>
  <si>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</si>
  <si>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</si>
  <si>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</si>
  <si>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</si>
  <si>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</si>
  <si>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</si>
  <si>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</si>
  <si>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</si>
  <si>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</si>
  <si>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</si>
  <si>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</si>
  <si>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</si>
  <si>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</si>
  <si>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</si>
  <si>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</si>
  <si>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</si>
  <si>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</si>
  <si>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</si>
  <si>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</si>
  <si>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</si>
  <si>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</si>
  <si>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</si>
  <si>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</si>
  <si>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</si>
  <si>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</si>
  <si>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</si>
  <si>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</si>
  <si>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</si>
  <si>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</si>
  <si>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</si>
  <si>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</si>
  <si>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</si>
  <si>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</si>
  <si>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</si>
  <si>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</si>
  <si>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</si>
  <si>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</si>
  <si>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</si>
  <si>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</si>
  <si>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</si>
  <si>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</si>
  <si>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</si>
  <si>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</si>
  <si>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</si>
  <si>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</si>
  <si>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</si>
  <si>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</si>
  <si>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</si>
  <si>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</si>
  <si>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</si>
  <si>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</si>
  <si>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</si>
  <si>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</si>
  <si>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</si>
  <si>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</si>
  <si>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</si>
  <si>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</si>
  <si>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</si>
  <si>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</si>
  <si>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</si>
  <si>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</si>
  <si>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</si>
  <si>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</si>
  <si>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</si>
  <si>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</si>
  <si>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</si>
  <si>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</si>
  <si>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</si>
  <si>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</si>
  <si>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</si>
  <si>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</si>
  <si>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</si>
  <si>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</si>
  <si>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</si>
  <si>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</si>
  <si>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</si>
  <si>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</si>
  <si>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</si>
  <si>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</si>
  <si>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</si>
  <si>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</si>
  <si>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</si>
  <si>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</si>
  <si>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</si>
  <si>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</si>
  <si>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</si>
  <si>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</si>
  <si>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</si>
  <si>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</si>
  <si>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</si>
  <si>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</si>
  <si>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</si>
  <si>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</si>
  <si>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</si>
  <si>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</si>
  <si>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</si>
  <si>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</si>
  <si>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</si>
  <si>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</si>
  <si>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</si>
  <si>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</si>
  <si>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</si>
  <si>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</si>
  <si>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</si>
  <si>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</si>
  <si>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</si>
  <si>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</si>
  <si>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</si>
  <si>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</si>
  <si>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</si>
  <si>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</si>
  <si>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</si>
  <si>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</si>
  <si>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</si>
  <si>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</si>
  <si>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</si>
  <si>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</si>
  <si>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</si>
  <si>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</si>
  <si>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</si>
  <si>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</si>
  <si>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</si>
  <si>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</si>
  <si>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</si>
  <si>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</si>
  <si>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</si>
  <si>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</si>
  <si>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</si>
  <si>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</si>
  <si>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</si>
  <si>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</si>
  <si>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</si>
  <si>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</si>
  <si>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</si>
  <si>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</si>
  <si>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</si>
  <si>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</si>
  <si>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</si>
  <si>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</si>
  <si>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</si>
  <si>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</si>
  <si>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</si>
  <si>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</si>
  <si>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</si>
  <si>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</si>
  <si>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</si>
  <si>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</si>
  <si>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</si>
  <si>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</si>
  <si>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</si>
  <si>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</si>
  <si>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</si>
  <si>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</si>
  <si>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</si>
  <si>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</si>
  <si>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</si>
  <si>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</si>
  <si>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</si>
  <si>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</si>
  <si>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</si>
  <si>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</si>
  <si>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</si>
  <si>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</si>
  <si>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</si>
  <si>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</si>
  <si>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</si>
  <si>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</si>
  <si>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</si>
  <si>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</si>
  <si>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</si>
  <si>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</si>
  <si>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</si>
  <si>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</si>
  <si>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</si>
  <si>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</si>
  <si>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</si>
  <si>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</si>
  <si>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</si>
  <si>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</si>
  <si>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</si>
  <si>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</si>
  <si>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</si>
  <si>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</si>
  <si>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</si>
  <si>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</si>
  <si>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</si>
  <si>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</si>
  <si>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</si>
  <si>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</si>
  <si>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</si>
  <si>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</si>
  <si>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</si>
  <si>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</si>
  <si>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</si>
  <si>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</si>
  <si>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</si>
  <si>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</si>
  <si>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</si>
  <si>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</si>
  <si>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</si>
  <si>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</si>
  <si>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</si>
  <si>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</si>
  <si>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</si>
  <si>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</si>
  <si>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</si>
  <si>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</si>
  <si>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</si>
  <si>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</si>
  <si>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</si>
  <si>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</si>
  <si>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</si>
  <si>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</si>
  <si>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</si>
  <si>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</si>
  <si>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</si>
  <si>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</si>
  <si>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</si>
  <si>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</si>
  <si>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</si>
  <si>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</si>
  <si>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</si>
  <si>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</si>
  <si>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</si>
  <si>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</si>
  <si>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</si>
  <si>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</si>
  <si>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</si>
  <si>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</si>
  <si>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</si>
  <si>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</si>
  <si>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</si>
  <si>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</si>
  <si>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</si>
  <si>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</si>
  <si>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</si>
  <si>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</si>
  <si>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</si>
  <si>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</si>
  <si>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</si>
  <si>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</si>
  <si>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</si>
  <si>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</si>
  <si>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</si>
  <si>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</si>
  <si>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</si>
  <si>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</si>
  <si>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</si>
  <si>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</si>
  <si>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</si>
  <si>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</si>
  <si>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</si>
  <si>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</si>
  <si>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</si>
  <si>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</si>
  <si>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</si>
  <si>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</si>
  <si>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</si>
  <si>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</si>
  <si>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</si>
  <si>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</si>
  <si>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</si>
  <si>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</si>
  <si>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</si>
  <si>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</si>
  <si>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</si>
  <si>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</si>
  <si>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</si>
  <si>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</si>
  <si>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</si>
  <si>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</si>
  <si>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</si>
  <si>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</si>
  <si>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</si>
  <si>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</si>
  <si>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</si>
  <si>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</si>
  <si>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</si>
  <si>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</si>
  <si>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</si>
  <si>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</si>
  <si>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</si>
  <si>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</si>
  <si>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</si>
  <si>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</si>
  <si>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</si>
  <si>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</si>
  <si>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</si>
  <si>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</si>
  <si>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</si>
  <si>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</si>
  <si>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</si>
  <si>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</si>
  <si>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</si>
  <si>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</si>
  <si>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</si>
  <si>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</si>
  <si>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</si>
  <si>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</si>
  <si>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</si>
  <si>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</si>
  <si>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</si>
  <si>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</si>
  <si>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</si>
  <si>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</si>
  <si>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</si>
  <si>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</si>
  <si>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</si>
  <si>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</si>
  <si>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</si>
  <si>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</si>
  <si>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</si>
  <si>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</si>
  <si>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</si>
  <si>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</si>
  <si>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</si>
  <si>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</si>
  <si>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</si>
  <si>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</si>
  <si>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</si>
  <si>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</si>
  <si>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</si>
  <si>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</si>
  <si>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</si>
  <si>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</si>
  <si>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</si>
  <si>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</si>
  <si>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</si>
  <si>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</si>
  <si>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</si>
  <si>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</si>
  <si>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</si>
  <si>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</si>
  <si>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</si>
  <si>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</si>
  <si>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</si>
  <si>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</si>
  <si>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</si>
  <si>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</si>
  <si>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</si>
  <si>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</si>
  <si>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</si>
  <si>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</si>
  <si>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</si>
  <si>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</si>
  <si>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</si>
  <si>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</si>
  <si>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</si>
  <si>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</si>
  <si>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</si>
  <si>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</si>
  <si>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</si>
  <si>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</si>
  <si>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</si>
  <si>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</si>
  <si>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</si>
  <si>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</si>
  <si>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</si>
  <si>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</si>
  <si>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</si>
  <si>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</si>
  <si>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</si>
  <si>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</si>
  <si>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</si>
  <si>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</si>
  <si>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</si>
  <si>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</si>
  <si>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</si>
  <si>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</si>
  <si>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</si>
  <si>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</si>
  <si>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</si>
  <si>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</si>
  <si>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</si>
  <si>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</si>
  <si>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</si>
  <si>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</si>
  <si>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</si>
  <si>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</si>
  <si>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</si>
  <si>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</si>
  <si>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</si>
  <si>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</si>
  <si>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</si>
  <si>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</si>
  <si>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</si>
  <si>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</si>
  <si>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</si>
  <si>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</si>
  <si>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</si>
  <si>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</si>
  <si>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</si>
  <si>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</si>
  <si>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</si>
  <si>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</si>
  <si>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</si>
  <si>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</si>
  <si>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</si>
  <si>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</si>
  <si>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</si>
  <si>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</si>
  <si>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</si>
  <si>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</si>
  <si>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</si>
  <si>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</si>
  <si>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</si>
  <si>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</si>
  <si>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</si>
  <si>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</si>
  <si>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</si>
  <si>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</si>
  <si>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</si>
  <si>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</si>
  <si>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</si>
  <si>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</si>
  <si>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</si>
  <si>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</si>
  <si>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</si>
  <si>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</si>
  <si>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</si>
  <si>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</si>
  <si>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</si>
  <si>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</si>
  <si>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</si>
  <si>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</si>
  <si>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</si>
  <si>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</si>
  <si>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</si>
  <si>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</si>
  <si>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</si>
  <si>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</si>
  <si>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</si>
  <si>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</si>
  <si>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</si>
  <si>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</si>
  <si>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</si>
  <si>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</si>
  <si>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</si>
  <si>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</si>
  <si>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</si>
  <si>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</si>
  <si>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</si>
  <si>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</si>
  <si>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</si>
  <si>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</si>
  <si>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</si>
  <si>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</si>
  <si>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</si>
  <si>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</si>
  <si>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</si>
  <si>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</si>
  <si>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</si>
  <si>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</si>
  <si>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</si>
  <si>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</si>
  <si>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</si>
  <si>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</si>
  <si>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</si>
  <si>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</si>
  <si>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</si>
  <si>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</si>
  <si>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</si>
  <si>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</si>
  <si>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</si>
  <si>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</si>
  <si>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</si>
  <si>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</si>
  <si>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</si>
  <si>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</si>
  <si>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</si>
  <si>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</si>
  <si>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</si>
  <si>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</si>
  <si>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</si>
  <si>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</si>
  <si>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</si>
  <si>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</si>
  <si>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</si>
  <si>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</si>
  <si>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</si>
  <si>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</si>
  <si>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</si>
  <si>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</si>
  <si>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</si>
  <si>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</si>
  <si>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</si>
  <si>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</si>
  <si>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</si>
  <si>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</si>
  <si>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</si>
  <si>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</si>
  <si>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</si>
  <si>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</si>
  <si>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</si>
  <si>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</si>
  <si>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</si>
  <si>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</si>
  <si>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</si>
  <si>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</si>
  <si>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</si>
  <si>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</si>
  <si>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</si>
  <si>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</si>
  <si>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</si>
  <si>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</si>
  <si>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</si>
  <si>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</si>
  <si>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</si>
  <si>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</si>
  <si>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</si>
  <si>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</si>
  <si>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</si>
  <si>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</si>
  <si>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</si>
  <si>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</si>
  <si>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</si>
  <si>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</si>
  <si>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</si>
  <si>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</si>
  <si>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</si>
  <si>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</si>
  <si>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</si>
  <si>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</si>
  <si>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</si>
  <si>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</si>
  <si>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</si>
  <si>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</si>
  <si>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</si>
  <si>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</si>
  <si>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</si>
  <si>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</si>
  <si>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</si>
  <si>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</si>
  <si>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</si>
  <si>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</si>
  <si>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</si>
  <si>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</si>
  <si>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</si>
  <si>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</si>
  <si>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</si>
  <si>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</si>
  <si>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</si>
  <si>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</si>
  <si>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</si>
  <si>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</si>
  <si>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</si>
  <si>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</si>
  <si>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</si>
  <si>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</si>
  <si>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</si>
  <si>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</si>
  <si>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</si>
  <si>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</si>
  <si>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</si>
  <si>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</si>
  <si>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</si>
  <si>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</si>
  <si>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</si>
  <si>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</si>
  <si>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</si>
  <si>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</si>
  <si>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</si>
  <si>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</si>
  <si>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</si>
  <si>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</si>
  <si>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</si>
  <si>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</si>
  <si>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</si>
  <si>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</si>
  <si>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</si>
  <si>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</si>
  <si>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</si>
  <si>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</si>
  <si>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</si>
  <si>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</si>
  <si>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</si>
  <si>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</si>
  <si>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</si>
  <si>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</si>
  <si>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</si>
  <si>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</si>
  <si>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</si>
  <si>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</si>
  <si>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</si>
  <si>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</si>
  <si>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</si>
  <si>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</si>
  <si>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</si>
  <si>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</si>
  <si>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</si>
  <si>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</si>
  <si>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</si>
  <si>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</si>
  <si>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</si>
  <si>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</si>
  <si>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</si>
  <si>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</si>
  <si>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</si>
  <si>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</si>
  <si>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</si>
  <si>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</si>
  <si>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</si>
  <si>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</si>
  <si>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</si>
  <si>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</si>
  <si>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</si>
  <si>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</si>
  <si>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</si>
  <si>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</si>
  <si>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</si>
  <si>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</si>
  <si>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</si>
  <si>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</si>
  <si>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</si>
  <si>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</si>
  <si>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</si>
  <si>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</si>
  <si>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</si>
  <si>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</si>
  <si>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</si>
  <si>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</si>
  <si>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</si>
  <si>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</si>
  <si>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</si>
  <si>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</si>
  <si>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</si>
  <si>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</si>
  <si>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</si>
  <si>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</si>
  <si>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</si>
  <si>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</si>
  <si>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</si>
  <si>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</si>
  <si>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</si>
  <si>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</si>
  <si>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</si>
  <si>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</si>
  <si>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</si>
  <si>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</si>
  <si>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</si>
  <si>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</si>
  <si>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</si>
  <si>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</si>
  <si>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</si>
  <si>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</si>
  <si>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</si>
  <si>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</si>
  <si>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</si>
  <si>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</si>
  <si>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</si>
  <si>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</si>
  <si>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</si>
  <si>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</si>
  <si>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</si>
  <si>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</si>
  <si>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</si>
  <si>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</si>
  <si>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</si>
  <si>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</si>
  <si>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</si>
  <si>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</si>
  <si>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</si>
  <si>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</si>
  <si>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</si>
  <si>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</si>
  <si>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</si>
  <si>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</si>
  <si>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</si>
  <si>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</si>
  <si>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</si>
  <si>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</si>
  <si>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</si>
  <si>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</si>
  <si>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</si>
  <si>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</si>
  <si>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</si>
  <si>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</si>
  <si>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</si>
  <si>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</si>
  <si>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</si>
  <si>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</si>
  <si>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</si>
  <si>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</si>
  <si>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</si>
  <si>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</si>
  <si>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</si>
  <si>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</si>
  <si>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</si>
  <si>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</si>
  <si>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</si>
  <si>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</si>
  <si>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</si>
  <si>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</si>
  <si>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</si>
  <si>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</si>
  <si>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</si>
  <si>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</si>
  <si>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</si>
  <si>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</si>
  <si>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</si>
  <si>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</si>
  <si>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</si>
  <si>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</si>
  <si>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</si>
  <si>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</si>
  <si>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</si>
  <si>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</si>
  <si>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</si>
  <si>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</si>
  <si>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</si>
  <si>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</si>
  <si>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</si>
  <si>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</si>
  <si>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</si>
  <si>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</si>
  <si>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</si>
  <si>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</si>
  <si>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</si>
  <si>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</si>
  <si>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</si>
  <si>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</si>
  <si>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</si>
  <si>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</si>
  <si>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</si>
  <si>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</si>
  <si>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</si>
  <si>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</si>
  <si>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</si>
  <si>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</si>
  <si>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</si>
  <si>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</si>
  <si>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</si>
  <si>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</si>
  <si>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</si>
  <si>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</si>
  <si>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</si>
  <si>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</si>
  <si>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</si>
  <si>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</si>
  <si>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</si>
  <si>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</si>
  <si>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</si>
  <si>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</si>
  <si>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</si>
  <si>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</si>
  <si>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</si>
  <si>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</si>
  <si>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</si>
  <si>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</si>
  <si>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</si>
  <si>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</si>
  <si>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</si>
  <si>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</si>
  <si>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</si>
  <si>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</si>
  <si>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</si>
  <si>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</si>
  <si>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</si>
  <si>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</si>
  <si>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</si>
  <si>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</si>
  <si>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</si>
  <si>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</si>
  <si>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</si>
  <si>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</si>
  <si>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</si>
  <si>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</si>
  <si>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</si>
  <si>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</si>
  <si>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</si>
  <si>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</si>
  <si>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</si>
  <si>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</si>
  <si>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</si>
  <si>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</si>
  <si>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</si>
  <si>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</si>
  <si>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</si>
  <si>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</si>
  <si>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</si>
  <si>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</si>
  <si>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</si>
  <si>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</si>
  <si>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</si>
  <si>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</si>
  <si>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</si>
  <si>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</si>
  <si>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</si>
  <si>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</si>
  <si>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</si>
  <si>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</si>
  <si>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</si>
  <si>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</si>
  <si>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</si>
  <si>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</si>
  <si>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</si>
  <si>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</si>
  <si>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</si>
  <si>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</si>
  <si>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</si>
  <si>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</si>
  <si>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</si>
  <si>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</si>
  <si>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</si>
  <si>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</si>
  <si>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</si>
  <si>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</si>
  <si>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</si>
  <si>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</si>
  <si>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</si>
  <si>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</si>
  <si>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</si>
  <si>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</si>
  <si>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</si>
  <si>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</si>
  <si>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</si>
  <si>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</si>
  <si>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</si>
  <si>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</si>
  <si>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</si>
  <si>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</si>
  <si>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</si>
  <si>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</si>
  <si>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</si>
  <si>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</si>
  <si>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</si>
  <si>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</si>
  <si>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</si>
  <si>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</si>
  <si>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</si>
  <si>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</si>
  <si>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</si>
  <si>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</si>
  <si>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</si>
  <si>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</si>
  <si>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</si>
  <si>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</si>
  <si>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</si>
  <si>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</si>
  <si>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</si>
  <si>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</si>
  <si>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</si>
  <si>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</si>
  <si>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</si>
  <si>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</si>
  <si>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</si>
  <si>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</si>
  <si>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</si>
  <si>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</si>
  <si>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</si>
  <si>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</si>
  <si>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</si>
  <si>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</si>
  <si>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</si>
  <si>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</si>
  <si>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</si>
  <si>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</si>
  <si>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</si>
  <si>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</si>
  <si>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</si>
  <si>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</si>
  <si>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</si>
  <si>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</si>
  <si>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</si>
  <si>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</si>
  <si>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</si>
  <si>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</si>
  <si>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</si>
  <si>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</si>
  <si>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</si>
  <si>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</si>
  <si>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</si>
  <si>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</si>
  <si>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</si>
  <si>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</si>
  <si>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</si>
  <si>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</si>
  <si>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</si>
  <si>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</si>
  <si>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</si>
  <si>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</si>
  <si>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</si>
  <si>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</si>
  <si>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</si>
  <si>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</si>
  <si>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</si>
  <si>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</si>
  <si>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</si>
  <si>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</si>
  <si>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</si>
  <si>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</si>
  <si>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</si>
  <si>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</si>
  <si>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</si>
  <si>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</si>
  <si>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</si>
  <si>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</si>
  <si>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</si>
  <si>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</si>
  <si>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</si>
  <si>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</si>
  <si>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</si>
  <si>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</si>
  <si>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</si>
  <si>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</si>
  <si>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</si>
  <si>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</si>
  <si>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</si>
  <si>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</si>
  <si>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</si>
  <si>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</si>
  <si>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</si>
  <si>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</si>
  <si>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</si>
  <si>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</si>
  <si>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</si>
  <si>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</si>
  <si>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</si>
  <si>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</si>
  <si>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</si>
  <si>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</si>
  <si>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</si>
  <si>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</si>
  <si>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</si>
  <si>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</si>
  <si>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</si>
  <si>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</si>
  <si>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</si>
  <si>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</si>
  <si>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</si>
  <si>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</si>
  <si>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</si>
  <si>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</si>
  <si>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</si>
  <si>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</si>
  <si>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</si>
  <si>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</si>
  <si>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</si>
  <si>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</si>
  <si>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</si>
  <si>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</si>
  <si>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</si>
  <si>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</si>
  <si>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</si>
  <si>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</si>
  <si>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</si>
  <si>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</si>
  <si>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</si>
  <si>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</si>
  <si>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</si>
  <si>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</si>
  <si>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</si>
  <si>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</si>
  <si>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</si>
  <si>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</si>
  <si>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</si>
  <si>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</si>
  <si>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</si>
  <si>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</si>
  <si>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</si>
  <si>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</si>
  <si>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</si>
  <si>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</si>
  <si>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</si>
  <si>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</si>
  <si>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</si>
  <si>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</si>
  <si>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</si>
  <si>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</si>
  <si>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</si>
  <si>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</si>
  <si>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</si>
  <si>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</si>
  <si>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</si>
  <si>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</si>
  <si>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</si>
  <si>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</si>
  <si>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</si>
  <si>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</si>
  <si>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</si>
  <si>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</si>
  <si>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</si>
  <si>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</si>
  <si>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</si>
  <si>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</si>
  <si>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</si>
  <si>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</si>
  <si>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</si>
  <si>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</si>
  <si>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</si>
  <si>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</si>
  <si>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</si>
  <si>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</si>
  <si>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</si>
  <si>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</si>
  <si>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</si>
  <si>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</si>
  <si>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</si>
  <si>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</si>
  <si>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</si>
  <si>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</si>
  <si>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</si>
  <si>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</si>
  <si>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</si>
  <si>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</si>
  <si>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</si>
  <si>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</si>
  <si>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</si>
  <si>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</si>
  <si>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</si>
  <si>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</si>
  <si>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</si>
  <si>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</si>
  <si>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</si>
  <si>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</si>
  <si>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</si>
  <si>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</si>
  <si>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</si>
  <si>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</si>
  <si>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</si>
  <si>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</si>
  <si>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</si>
  <si>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</si>
  <si>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</si>
  <si>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</si>
  <si>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</si>
  <si>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</si>
  <si>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</si>
  <si>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</si>
  <si>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</si>
  <si>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</si>
  <si>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</si>
  <si>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</si>
  <si>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</si>
  <si>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</si>
  <si>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</si>
  <si>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</si>
  <si>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</si>
  <si>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</si>
  <si>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</si>
  <si>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</si>
  <si>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</si>
  <si>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</si>
  <si>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</si>
  <si>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</si>
  <si>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</si>
  <si>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</si>
  <si>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</si>
  <si>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</si>
  <si>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</si>
  <si>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</si>
  <si>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</si>
  <si>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</si>
  <si>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</si>
  <si>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</si>
  <si>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</si>
  <si>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</si>
  <si>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</si>
  <si>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</si>
  <si>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</si>
  <si>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</si>
  <si>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</si>
  <si>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</si>
  <si>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</si>
  <si>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</si>
  <si>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</si>
  <si>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</si>
  <si>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</si>
  <si>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</si>
  <si>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</si>
  <si>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</si>
  <si>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</si>
  <si>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</si>
  <si>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</si>
  <si>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</si>
  <si>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</si>
  <si>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</si>
  <si>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</si>
  <si>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</si>
  <si>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</si>
  <si>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</si>
  <si>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</si>
  <si>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</si>
  <si>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</si>
  <si>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</si>
  <si>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</si>
  <si>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</si>
  <si>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</si>
  <si>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</si>
  <si>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</si>
  <si>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</si>
  <si>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</si>
  <si>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</si>
  <si>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</si>
  <si>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</si>
  <si>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</si>
  <si>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</si>
  <si>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</si>
  <si>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</si>
  <si>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</si>
  <si>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</si>
  <si>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</si>
  <si>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</si>
  <si>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</si>
  <si>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</si>
  <si>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</si>
  <si>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</si>
  <si>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</si>
  <si>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</si>
  <si>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</si>
  <si>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</si>
  <si>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</si>
  <si>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</si>
  <si>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</si>
  <si>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</si>
  <si>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</si>
  <si>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</si>
  <si>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</si>
  <si>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</si>
  <si>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</si>
  <si>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</si>
  <si>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</si>
  <si>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</si>
  <si>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</si>
  <si>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</si>
  <si>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</si>
  <si>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</si>
  <si>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</si>
  <si>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</si>
  <si>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</si>
  <si>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</si>
  <si>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</si>
  <si>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</si>
  <si>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</si>
  <si>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</si>
  <si>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</si>
  <si>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</si>
  <si>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</si>
  <si>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</si>
  <si>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</si>
  <si>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</si>
  <si>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</si>
  <si>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</si>
  <si>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</si>
  <si>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</si>
  <si>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</si>
  <si>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</si>
  <si>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</si>
  <si>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</si>
  <si>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</si>
  <si>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</si>
  <si>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</si>
  <si>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</si>
  <si>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</si>
  <si>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</si>
  <si>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</si>
  <si>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</si>
  <si>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</si>
  <si>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</si>
  <si>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</si>
  <si>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</si>
  <si>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</si>
  <si>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</si>
  <si>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</si>
  <si>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</si>
  <si>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</si>
  <si>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</si>
  <si>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</si>
  <si>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</si>
  <si>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</si>
  <si>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</si>
  <si>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</si>
  <si>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</si>
  <si>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</si>
  <si>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</si>
  <si>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</si>
  <si>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</si>
  <si>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</si>
  <si>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</si>
  <si>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</si>
  <si>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</si>
  <si>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</si>
  <si>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</si>
  <si>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</si>
  <si>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</si>
  <si>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</si>
  <si>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</si>
  <si>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</si>
  <si>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</si>
  <si>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</si>
  <si>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</si>
  <si>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</si>
  <si>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</si>
  <si>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</si>
  <si>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</si>
  <si>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</si>
  <si>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</si>
  <si>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</si>
  <si>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</si>
  <si>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</si>
  <si>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</si>
  <si>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</si>
  <si>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</si>
  <si>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</si>
  <si>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</si>
  <si>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</si>
  <si>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</si>
  <si>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</si>
  <si>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</si>
  <si>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</si>
  <si>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</si>
  <si>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</si>
  <si>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</si>
  <si>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</si>
  <si>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</si>
  <si>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</si>
  <si>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</si>
  <si>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</si>
  <si>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</si>
  <si>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</si>
  <si>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</si>
  <si>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</si>
  <si>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</si>
  <si>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</si>
  <si>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</si>
  <si>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</si>
  <si>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</si>
  <si>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</si>
  <si>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</si>
  <si>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</si>
  <si>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</si>
  <si>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</si>
  <si>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</si>
  <si>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</si>
  <si>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</si>
  <si>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</si>
  <si>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</si>
  <si>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</si>
  <si>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</si>
  <si>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</si>
  <si>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</si>
  <si>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</si>
  <si>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</si>
  <si>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</si>
  <si>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</si>
  <si>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</si>
  <si>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</si>
  <si>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</si>
  <si>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</si>
  <si>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</si>
  <si>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</si>
  <si>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</si>
  <si>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</si>
  <si>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</si>
  <si>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</si>
  <si>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</si>
  <si>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</si>
  <si>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</si>
  <si>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</si>
  <si>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</si>
  <si>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</si>
  <si>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</si>
  <si>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</si>
  <si>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</si>
  <si>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</si>
  <si>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</si>
  <si>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</si>
  <si>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</si>
  <si>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</si>
  <si>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</si>
  <si>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</si>
  <si>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</si>
  <si>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</si>
  <si>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</si>
  <si>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</si>
  <si>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</si>
  <si>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</si>
  <si>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</si>
  <si>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</si>
  <si>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</si>
  <si>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</si>
  <si>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</si>
  <si>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</si>
  <si>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</si>
  <si>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</si>
  <si>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</si>
  <si>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</si>
  <si>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</si>
  <si>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</si>
  <si>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</si>
  <si>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</si>
  <si>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</si>
  <si>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</si>
  <si>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</si>
  <si>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</si>
  <si>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</si>
  <si>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</si>
  <si>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</si>
  <si>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</si>
  <si>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</si>
  <si>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</si>
  <si>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</si>
  <si>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</si>
  <si>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</si>
  <si>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</si>
  <si>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</si>
  <si>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</si>
  <si>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</si>
  <si>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</si>
  <si>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</si>
  <si>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</si>
  <si>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</si>
  <si>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</si>
  <si>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</si>
  <si>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</si>
  <si>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</si>
  <si>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</si>
  <si>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</si>
  <si>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</si>
  <si>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</si>
  <si>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</si>
  <si>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</si>
  <si>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</si>
  <si>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</si>
  <si>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</si>
  <si>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</si>
  <si>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</si>
  <si>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</si>
  <si>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</si>
  <si>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</si>
  <si>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</si>
  <si>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</si>
  <si>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</si>
  <si>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</si>
  <si>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</si>
  <si>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</si>
  <si>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</si>
  <si>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</si>
  <si>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</si>
  <si>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</si>
  <si>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</si>
  <si>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</si>
  <si>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</si>
  <si>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</si>
  <si>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</si>
  <si>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</si>
  <si>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</si>
  <si>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</si>
  <si>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</si>
  <si>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</si>
  <si>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</si>
  <si>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</si>
  <si>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</si>
  <si>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</si>
  <si>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</si>
  <si>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</si>
  <si>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</si>
  <si>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</si>
  <si>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</si>
  <si>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</si>
  <si>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</si>
  <si>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</si>
  <si>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</si>
  <si>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</si>
  <si>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</si>
  <si>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</si>
  <si>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</si>
  <si>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</si>
  <si>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</si>
  <si>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</si>
  <si>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</si>
  <si>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</si>
  <si>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</si>
  <si>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</si>
  <si>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</si>
  <si>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</si>
  <si>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</si>
  <si>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</si>
  <si>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</si>
  <si>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</si>
  <si>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</si>
  <si>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</si>
  <si>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</si>
  <si>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</si>
  <si>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</si>
  <si>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</si>
  <si>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</si>
  <si>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</si>
  <si>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</si>
  <si>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</si>
  <si>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</si>
  <si>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</si>
  <si>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</si>
  <si>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</si>
  <si>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</si>
  <si>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</si>
  <si>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</si>
  <si>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</si>
  <si>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</si>
  <si>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</si>
  <si>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</si>
  <si>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</si>
  <si>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</si>
  <si>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</si>
  <si>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</si>
  <si>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</si>
  <si>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</si>
  <si>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</si>
  <si>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</si>
  <si>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</si>
  <si>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</si>
  <si>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</si>
  <si>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</si>
  <si>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</si>
  <si>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</si>
  <si>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</si>
  <si>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</si>
  <si>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</si>
  <si>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</si>
  <si>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</si>
  <si>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</si>
  <si>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</si>
  <si>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</si>
  <si>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</si>
  <si>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</si>
  <si>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</si>
  <si>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</si>
  <si>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</si>
  <si>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</si>
  <si>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</si>
  <si>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</si>
  <si>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</si>
  <si>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</si>
  <si>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</si>
  <si>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</si>
  <si>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</si>
  <si>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</si>
  <si>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</si>
  <si>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</si>
  <si>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</si>
  <si>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</si>
  <si>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</si>
  <si>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</si>
  <si>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</si>
  <si>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</si>
  <si>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</si>
  <si>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</si>
  <si>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</si>
  <si>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</si>
  <si>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</si>
  <si>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</si>
  <si>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</si>
  <si>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</si>
  <si>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</si>
  <si>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</si>
  <si>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</si>
  <si>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</si>
  <si>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</si>
  <si>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</si>
  <si>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</si>
  <si>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</si>
  <si>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</si>
  <si>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</si>
  <si>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</si>
  <si>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</si>
  <si>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</si>
  <si>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</si>
  <si>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</si>
  <si>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</si>
  <si>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</si>
  <si>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</si>
  <si>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</si>
  <si>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</si>
  <si>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</si>
  <si>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</si>
  <si>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</si>
  <si>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</si>
  <si>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</si>
  <si>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</si>
  <si>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</si>
  <si>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</si>
  <si>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</si>
  <si>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</si>
  <si>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</si>
  <si>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</si>
  <si>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</si>
  <si>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</si>
  <si>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</si>
  <si>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</si>
  <si>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</si>
  <si>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</si>
  <si>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</si>
  <si>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</si>
  <si>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</si>
  <si>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</si>
  <si>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</si>
  <si>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</si>
  <si>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</si>
  <si>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</si>
  <si>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</si>
  <si>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</si>
  <si>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</si>
  <si>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</si>
  <si>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</si>
  <si>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</si>
  <si>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</si>
  <si>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</si>
  <si>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</si>
  <si>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</si>
  <si>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</si>
  <si>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</si>
  <si>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</si>
  <si>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</si>
  <si>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</si>
  <si>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</si>
  <si>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</si>
  <si>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</si>
  <si>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</si>
  <si>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</si>
  <si>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</si>
  <si>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</si>
  <si>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</si>
  <si>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</si>
  <si>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</si>
  <si>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</si>
  <si>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</si>
  <si>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</si>
  <si>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</si>
  <si>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</si>
  <si>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</si>
  <si>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</si>
  <si>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</si>
  <si>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</si>
  <si>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</si>
  <si>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</si>
  <si>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</si>
  <si>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</si>
  <si>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</si>
  <si>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</si>
  <si>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</si>
  <si>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</si>
  <si>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</si>
  <si>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</si>
  <si>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</si>
  <si>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</si>
  <si>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</si>
  <si>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</si>
  <si>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</si>
  <si>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</si>
  <si>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</si>
  <si>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</si>
  <si>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</si>
  <si>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</si>
  <si>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</si>
  <si>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</si>
  <si>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</si>
  <si>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</si>
  <si>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</si>
  <si>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</si>
  <si>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</si>
  <si>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</si>
  <si>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</si>
  <si>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</si>
  <si>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</si>
  <si>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</si>
  <si>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</si>
  <si>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</si>
  <si>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</si>
  <si>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</si>
  <si>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</si>
  <si>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</si>
  <si>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</si>
  <si>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</si>
  <si>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</si>
  <si>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</si>
  <si>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</si>
  <si>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</si>
  <si>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</si>
  <si>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</si>
  <si>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</si>
  <si>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</si>
  <si>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</si>
  <si>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</si>
  <si>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</si>
  <si>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</si>
  <si>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</si>
  <si>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</si>
  <si>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</si>
  <si>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</si>
  <si>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</si>
  <si>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</si>
  <si>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</si>
  <si>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</si>
  <si>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</si>
  <si>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</si>
  <si>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</si>
  <si>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</si>
  <si>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</si>
  <si>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</si>
  <si>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</si>
  <si>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</si>
  <si>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</si>
  <si>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</si>
  <si>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</si>
  <si>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</si>
  <si>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</si>
  <si>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</si>
  <si>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</si>
  <si>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</si>
  <si>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</si>
  <si>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</si>
  <si>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</si>
  <si>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</si>
  <si>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</si>
  <si>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</si>
  <si>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</si>
  <si>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</si>
  <si>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</si>
  <si>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</si>
  <si>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</si>
  <si>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</si>
  <si>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</si>
  <si>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</si>
  <si>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</si>
  <si>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</si>
  <si>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</si>
  <si>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</si>
  <si>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</si>
  <si>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</si>
  <si>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</si>
  <si>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</si>
  <si>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</si>
  <si>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</si>
  <si>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</si>
  <si>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</si>
  <si>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</si>
  <si>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</si>
  <si>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</si>
  <si>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</si>
  <si>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</si>
  <si>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</si>
  <si>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</si>
  <si>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</si>
  <si>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</si>
  <si>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</si>
  <si>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</si>
  <si>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</si>
  <si>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</si>
  <si>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</si>
  <si>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</si>
  <si>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</si>
  <si>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</si>
  <si>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</si>
  <si>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</si>
  <si>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</si>
  <si>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</si>
  <si>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</si>
  <si>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</si>
  <si>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</si>
  <si>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</si>
  <si>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</si>
  <si>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</si>
  <si>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</si>
  <si>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</si>
  <si>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</si>
  <si>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</si>
  <si>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</si>
  <si>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</si>
  <si>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</si>
  <si>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</si>
  <si>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</si>
  <si>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</si>
  <si>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</si>
  <si>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</si>
  <si>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</si>
  <si>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</si>
  <si>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</si>
  <si>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</si>
  <si>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</si>
  <si>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</si>
  <si>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</si>
  <si>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</si>
  <si>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</si>
  <si>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</si>
  <si>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</si>
  <si>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</si>
  <si>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</si>
  <si>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</si>
  <si>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</si>
  <si>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</si>
  <si>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</si>
  <si>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</si>
  <si>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</si>
  <si>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</si>
  <si>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</si>
  <si>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</si>
  <si>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</si>
  <si>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</si>
  <si>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</si>
  <si>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</si>
  <si>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</si>
  <si>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</si>
  <si>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</si>
  <si>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</si>
  <si>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</si>
  <si>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</si>
  <si>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</si>
  <si>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</si>
  <si>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</si>
  <si>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</si>
  <si>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</si>
  <si>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</si>
  <si>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</si>
  <si>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</si>
  <si>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</si>
  <si>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</si>
  <si>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</si>
  <si>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</si>
  <si>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</si>
  <si>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</si>
  <si>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</si>
  <si>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</si>
  <si>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</si>
  <si>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</si>
  <si>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</si>
  <si>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</si>
  <si>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</si>
  <si>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</si>
  <si>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</si>
  <si>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</si>
  <si>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</si>
  <si>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</si>
  <si>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</si>
  <si>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</si>
  <si>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</si>
  <si>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</si>
  <si>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</si>
  <si>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</si>
  <si>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</si>
  <si>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</si>
  <si>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</si>
  <si>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</si>
  <si>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</si>
  <si>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</si>
  <si>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</si>
  <si>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</si>
  <si>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</si>
  <si>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</si>
  <si>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</si>
  <si>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</si>
  <si>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</si>
  <si>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</si>
  <si>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</si>
  <si>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</si>
  <si>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</si>
  <si>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</si>
  <si>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</si>
  <si>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</si>
  <si>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</si>
  <si>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</si>
  <si>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</si>
  <si>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</si>
  <si>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</si>
  <si>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</si>
  <si>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</si>
  <si>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</si>
  <si>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</si>
  <si>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</si>
  <si>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</si>
  <si>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</si>
  <si>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</si>
  <si>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</si>
  <si>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</si>
  <si>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</si>
  <si>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</si>
  <si>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</si>
  <si>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</si>
  <si>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</si>
  <si>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</si>
  <si>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</si>
  <si>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</si>
  <si>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</si>
  <si>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</si>
  <si>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</si>
  <si>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</si>
  <si>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</si>
  <si>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</si>
  <si>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</si>
  <si>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</si>
  <si>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</si>
  <si>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</si>
  <si>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</si>
  <si>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</si>
  <si>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</si>
  <si>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</si>
  <si>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</si>
  <si>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</si>
  <si>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</si>
  <si>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</si>
  <si>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</si>
  <si>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</si>
  <si>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</si>
  <si>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</si>
  <si>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</si>
  <si>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</si>
  <si>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</si>
  <si>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</si>
  <si>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</si>
  <si>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</si>
  <si>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</si>
  <si>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</si>
  <si>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</si>
  <si>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</si>
  <si>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</si>
  <si>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</si>
  <si>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</si>
  <si>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</si>
  <si>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</si>
  <si>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</si>
  <si>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</si>
  <si>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</si>
  <si>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</si>
  <si>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</si>
  <si>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</si>
  <si>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</si>
  <si>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</si>
  <si>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</si>
  <si>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</si>
  <si>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</si>
  <si>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</si>
  <si>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</si>
  <si>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</si>
  <si>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</si>
  <si>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</si>
  <si>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</si>
  <si>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</si>
  <si>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</si>
  <si>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</si>
  <si>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</si>
  <si>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</si>
  <si>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</si>
  <si>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</si>
  <si>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</si>
  <si>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</si>
  <si>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</si>
  <si>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</si>
  <si>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</si>
  <si>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</si>
  <si>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</si>
  <si>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</si>
  <si>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</si>
  <si>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</si>
  <si>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</si>
  <si>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</si>
  <si>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</si>
  <si>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</si>
  <si>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</si>
  <si>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</si>
  <si>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</si>
  <si>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</si>
  <si>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</si>
  <si>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</si>
  <si>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</si>
  <si>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</si>
  <si>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</si>
  <si>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</si>
  <si>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</si>
  <si>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</si>
  <si>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</si>
  <si>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</si>
  <si>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</si>
  <si>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</si>
  <si>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</si>
  <si>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</si>
  <si>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</si>
  <si>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</si>
  <si>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</si>
  <si>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</si>
  <si>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</si>
  <si>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</si>
  <si>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</si>
  <si>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</si>
  <si>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</si>
  <si>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</si>
  <si>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</si>
  <si>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</si>
  <si>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</si>
  <si>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</si>
  <si>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</si>
  <si>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</si>
  <si>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</si>
  <si>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</si>
  <si>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</si>
  <si>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</si>
  <si>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</si>
  <si>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</si>
  <si>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</si>
  <si>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</si>
  <si>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</si>
  <si>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</si>
  <si>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</si>
  <si>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</si>
  <si>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</si>
  <si>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</si>
  <si>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</si>
  <si>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</si>
  <si>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</si>
  <si>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</si>
  <si>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</si>
  <si>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</si>
  <si>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</si>
  <si>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</si>
  <si>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</si>
  <si>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</si>
  <si>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</si>
  <si>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</si>
  <si>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</si>
  <si>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</si>
  <si>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</si>
  <si>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</si>
  <si>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</si>
  <si>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</si>
  <si>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</si>
  <si>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</si>
  <si>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</si>
  <si>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</si>
  <si>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</si>
  <si>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</si>
  <si>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</si>
  <si>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</si>
  <si>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</si>
  <si>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</si>
  <si>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</si>
  <si>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</si>
  <si>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</si>
  <si>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</si>
  <si>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</si>
  <si>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</si>
  <si>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</si>
  <si>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</si>
  <si>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</si>
  <si>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</si>
  <si>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</si>
  <si>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</si>
  <si>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</si>
  <si>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</si>
  <si>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</si>
  <si>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</si>
  <si>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</si>
  <si>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</si>
  <si>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</si>
  <si>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</si>
  <si>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</si>
  <si>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</si>
  <si>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</si>
  <si>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</si>
  <si>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</si>
  <si>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</si>
  <si>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</si>
  <si>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</si>
  <si>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</si>
  <si>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</si>
  <si>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</si>
  <si>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</si>
  <si>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</si>
  <si>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</si>
  <si>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</si>
  <si>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</si>
  <si>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</si>
  <si>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</si>
  <si>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</si>
  <si>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</si>
  <si>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</si>
  <si>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</si>
  <si>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</si>
  <si>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</si>
  <si>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</si>
  <si>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</si>
  <si>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</si>
  <si>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</si>
  <si>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</si>
  <si>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</si>
  <si>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</si>
  <si>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</si>
  <si>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</si>
  <si>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</si>
  <si>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</si>
  <si>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</si>
  <si>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</si>
  <si>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</si>
  <si>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</si>
  <si>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</si>
  <si>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</si>
  <si>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</si>
  <si>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</si>
  <si>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</si>
  <si>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</si>
  <si>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</si>
  <si>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</si>
  <si>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</si>
  <si>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</si>
  <si>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</si>
  <si>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</si>
  <si>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</si>
  <si>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</si>
  <si>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</si>
  <si>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</si>
  <si>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</si>
  <si>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</si>
  <si>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</si>
  <si>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</si>
  <si>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</si>
  <si>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</si>
  <si>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</si>
  <si>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</si>
  <si>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</si>
  <si>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</si>
  <si>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</si>
  <si>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</si>
  <si>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</si>
  <si>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</si>
  <si>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</si>
  <si>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</si>
  <si>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</si>
  <si>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</si>
  <si>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</si>
  <si>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</si>
  <si>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</si>
  <si>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</si>
  <si>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</si>
  <si>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</si>
  <si>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</si>
  <si>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</si>
  <si>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</si>
  <si>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</si>
  <si>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</si>
  <si>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</si>
  <si>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</si>
  <si>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</si>
  <si>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</si>
  <si>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</si>
  <si>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</si>
  <si>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</si>
  <si>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</si>
  <si>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</si>
  <si>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</si>
  <si>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</si>
  <si>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</si>
  <si>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</si>
  <si>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</si>
  <si>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</si>
  <si>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</si>
  <si>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</si>
  <si>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</si>
  <si>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</si>
  <si>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</si>
  <si>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</si>
  <si>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</si>
  <si>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</si>
  <si>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</si>
  <si>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</si>
  <si>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</si>
  <si>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</si>
  <si>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</si>
  <si>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</si>
  <si>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</si>
  <si>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</si>
  <si>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</si>
  <si>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</si>
  <si>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</si>
  <si>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</si>
  <si>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</si>
  <si>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</si>
  <si>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</si>
  <si>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</si>
  <si>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</si>
  <si>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</si>
  <si>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</si>
  <si>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</si>
  <si>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</si>
  <si>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</si>
  <si>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</si>
  <si>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</si>
  <si>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</si>
  <si>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</si>
  <si>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</si>
  <si>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</si>
  <si>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</si>
  <si>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</si>
  <si>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</si>
  <si>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</si>
  <si>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</si>
  <si>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</si>
  <si>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</si>
  <si>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</si>
  <si>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</si>
  <si>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</si>
  <si>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</si>
  <si>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</si>
  <si>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</si>
  <si>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</si>
  <si>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</si>
  <si>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</si>
  <si>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</si>
  <si>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</si>
  <si>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</si>
  <si>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</si>
  <si>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</si>
  <si>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</si>
  <si>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</si>
  <si>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</si>
  <si>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</si>
  <si>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</si>
  <si>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</si>
  <si>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</si>
  <si>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</si>
  <si>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</si>
  <si>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</si>
  <si>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</si>
  <si>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</si>
  <si>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</si>
  <si>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</si>
  <si>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</si>
  <si>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</si>
  <si>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</si>
  <si>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</si>
  <si>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</si>
  <si>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</si>
  <si>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</si>
  <si>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</si>
  <si>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</si>
  <si>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</si>
  <si>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</si>
  <si>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</si>
  <si>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</si>
  <si>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</si>
  <si>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</si>
  <si>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</si>
  <si>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</si>
  <si>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</si>
  <si>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</si>
  <si>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</si>
  <si>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</si>
  <si>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</si>
  <si>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</si>
  <si>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</si>
  <si>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</si>
  <si>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</si>
  <si>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</si>
  <si>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</si>
  <si>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</si>
  <si>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</si>
  <si>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</si>
  <si>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</si>
  <si>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</si>
  <si>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</si>
  <si>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</si>
  <si>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</si>
  <si>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</si>
  <si>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</si>
  <si>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</si>
  <si>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</si>
  <si>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</si>
  <si>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</si>
  <si>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</si>
  <si>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</si>
  <si>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</si>
  <si>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</si>
  <si>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</si>
  <si>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</si>
  <si>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</si>
  <si>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</si>
  <si>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</si>
  <si>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</si>
  <si>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</si>
  <si>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</si>
  <si>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</si>
  <si>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</si>
  <si>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</si>
  <si>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</si>
  <si>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</si>
  <si>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</si>
  <si>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</si>
  <si>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</si>
  <si>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</si>
  <si>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</si>
  <si>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</si>
  <si>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</si>
  <si>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</si>
  <si>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</si>
  <si>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</si>
  <si>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</si>
  <si>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</si>
  <si>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</si>
  <si>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</si>
  <si>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</si>
  <si>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</si>
  <si>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</si>
  <si>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</si>
  <si>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</si>
  <si>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</si>
  <si>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</si>
  <si>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</si>
  <si>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</si>
  <si>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</si>
  <si>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</si>
  <si>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</si>
  <si>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</si>
  <si>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</si>
  <si>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</si>
  <si>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</si>
  <si>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</si>
  <si>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</si>
  <si>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</si>
  <si>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</si>
  <si>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</si>
  <si>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</si>
  <si>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</si>
  <si>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</si>
  <si>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</si>
  <si>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</si>
  <si>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</si>
  <si>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</si>
  <si>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</si>
  <si>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</si>
  <si>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</si>
  <si>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</si>
  <si>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</si>
  <si>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</si>
  <si>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</si>
  <si>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</si>
  <si>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</si>
  <si>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</si>
  <si>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</si>
  <si>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</si>
  <si>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</si>
  <si>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</si>
  <si>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</si>
  <si>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</si>
  <si>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</si>
  <si>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</si>
  <si>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</si>
  <si>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</si>
  <si>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</si>
  <si>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</si>
  <si>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</si>
  <si>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</si>
  <si>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</si>
  <si>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</si>
  <si>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</si>
  <si>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</si>
  <si>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</si>
  <si>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</si>
  <si>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</si>
  <si>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</si>
  <si>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</si>
  <si>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</si>
  <si>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</si>
  <si>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</si>
  <si>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</si>
  <si>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</si>
  <si>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</si>
  <si>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</si>
  <si>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</si>
  <si>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</si>
  <si>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</si>
  <si>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</si>
  <si>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</si>
  <si>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</si>
  <si>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</si>
  <si>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</si>
  <si>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</si>
  <si>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</si>
  <si>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</si>
  <si>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</si>
  <si>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</si>
  <si>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</si>
  <si>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</si>
  <si>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</si>
  <si>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</si>
  <si>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</si>
  <si>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</si>
  <si>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</si>
  <si>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</si>
  <si>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</si>
  <si>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</si>
  <si>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</si>
  <si>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</si>
  <si>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</si>
  <si>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</si>
  <si>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</si>
  <si>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</si>
  <si>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</si>
  <si>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</si>
  <si>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</si>
  <si>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</si>
  <si>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</si>
  <si>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</si>
  <si>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</si>
  <si>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</si>
  <si>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</si>
  <si>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</si>
  <si>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</si>
  <si>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</si>
  <si>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</si>
  <si>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</si>
  <si>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</si>
  <si>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</si>
  <si>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</si>
  <si>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</si>
  <si>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</si>
  <si>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</si>
  <si>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</si>
  <si>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</si>
  <si>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</si>
  <si>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</si>
  <si>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</si>
  <si>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</si>
  <si>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</si>
  <si>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</si>
  <si>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</si>
  <si>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</si>
  <si>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</si>
  <si>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</si>
  <si>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</si>
  <si>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</si>
  <si>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</si>
  <si>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</si>
  <si>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</si>
  <si>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</si>
  <si>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</si>
  <si>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</si>
  <si>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</si>
  <si>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</si>
  <si>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</si>
  <si>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</si>
  <si>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</si>
  <si>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</si>
  <si>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</si>
  <si>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</si>
  <si>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</si>
  <si>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</si>
  <si>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</si>
  <si>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</si>
  <si>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</si>
  <si>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</si>
  <si>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</si>
  <si>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</si>
  <si>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</si>
  <si>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</si>
  <si>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</si>
  <si>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</si>
  <si>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</si>
  <si>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</si>
  <si>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</si>
  <si>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</si>
  <si>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</si>
  <si>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</si>
  <si>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</si>
  <si>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</si>
  <si>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</si>
  <si>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</si>
  <si>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</si>
  <si>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</si>
  <si>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</si>
  <si>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</si>
  <si>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</si>
  <si>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</si>
  <si>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</si>
  <si>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</si>
  <si>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</si>
  <si>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</si>
  <si>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</si>
  <si>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</si>
  <si>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</si>
  <si>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</si>
  <si>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</si>
  <si>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</si>
  <si>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</si>
  <si>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</si>
  <si>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</si>
  <si>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</si>
  <si>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</si>
  <si>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</si>
  <si>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</si>
  <si>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</si>
  <si>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</si>
  <si>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</si>
  <si>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</si>
  <si>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</si>
  <si>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</si>
  <si>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</si>
  <si>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</si>
  <si>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</si>
  <si>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</si>
  <si>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</si>
  <si>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</si>
  <si>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</si>
  <si>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</si>
  <si>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</si>
  <si>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</si>
  <si>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</si>
  <si>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</si>
  <si>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</si>
  <si>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</si>
  <si>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</si>
  <si>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</si>
  <si>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</si>
  <si>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</si>
  <si>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</si>
  <si>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</si>
  <si>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</si>
  <si>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</si>
  <si>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</si>
  <si>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</si>
  <si>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</si>
  <si>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</si>
  <si>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</si>
  <si>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</si>
  <si>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</si>
  <si>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</si>
  <si>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</si>
  <si>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</si>
  <si>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</si>
  <si>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</si>
  <si>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</si>
  <si>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</si>
  <si>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</si>
  <si>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</si>
  <si>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</si>
  <si>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</si>
  <si>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</si>
  <si>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</si>
  <si>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</si>
  <si>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</si>
  <si>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</si>
  <si>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</si>
  <si>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</si>
  <si>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</si>
  <si>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</si>
  <si>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</si>
  <si>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</si>
  <si>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</si>
  <si>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</si>
  <si>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</si>
  <si>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</si>
  <si>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</si>
  <si>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</si>
  <si>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</si>
  <si>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</si>
  <si>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</si>
  <si>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</si>
  <si>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</si>
  <si>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</si>
  <si>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</si>
  <si>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</si>
  <si>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</si>
  <si>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</si>
  <si>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</si>
  <si>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</si>
  <si>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</si>
  <si>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</si>
  <si>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</si>
  <si>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</si>
  <si>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</si>
  <si>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</si>
  <si>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</si>
  <si>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</si>
  <si>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</si>
  <si>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</si>
  <si>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</si>
  <si>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</si>
  <si>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</si>
  <si>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</si>
  <si>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</si>
  <si>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</si>
  <si>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</si>
  <si>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</si>
  <si>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</si>
  <si>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</si>
  <si>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</si>
  <si>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</si>
  <si>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</si>
  <si>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</si>
  <si>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</si>
  <si>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</si>
  <si>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</si>
  <si>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</si>
  <si>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</si>
  <si>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</si>
  <si>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</si>
  <si>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</si>
  <si>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</si>
  <si>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</si>
  <si>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</si>
  <si>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</si>
  <si>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</si>
  <si>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</si>
  <si>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</si>
  <si>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</si>
  <si>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</si>
  <si>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</si>
  <si>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</si>
  <si>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</si>
  <si>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</si>
  <si>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</si>
  <si>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</si>
  <si>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</si>
  <si>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</si>
  <si>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</si>
  <si>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</si>
  <si>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</si>
  <si>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</si>
  <si>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</si>
  <si>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</si>
  <si>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</si>
  <si>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</si>
  <si>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</si>
  <si>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</si>
  <si>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</si>
  <si>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</si>
  <si>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</si>
  <si>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</si>
  <si>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</si>
  <si>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</si>
  <si>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</si>
  <si>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</si>
  <si>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</si>
  <si>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</si>
  <si>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</si>
  <si>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</si>
  <si>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</si>
  <si>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</si>
  <si>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</si>
  <si>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</si>
  <si>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</si>
  <si>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</si>
  <si>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</si>
  <si>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</si>
  <si>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</si>
  <si>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</si>
  <si>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</si>
  <si>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</si>
  <si>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</si>
  <si>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</si>
  <si>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</si>
  <si>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</si>
  <si>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</si>
  <si>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</si>
  <si>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</si>
  <si>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</si>
  <si>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</si>
  <si>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</si>
  <si>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</si>
  <si>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</si>
  <si>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</si>
  <si>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</si>
  <si>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</si>
  <si>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</si>
  <si>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</si>
  <si>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</si>
  <si>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</si>
  <si>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</si>
  <si>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</si>
  <si>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</si>
  <si>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</si>
  <si>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</si>
  <si>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</si>
  <si>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</si>
  <si>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</si>
  <si>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</si>
  <si>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</si>
  <si>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</si>
  <si>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</si>
  <si>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</si>
  <si>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</si>
  <si>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</si>
  <si>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</si>
  <si>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</si>
  <si>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</si>
  <si>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</si>
  <si>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</si>
  <si>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</si>
  <si>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</si>
  <si>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</si>
  <si>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</si>
  <si>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</si>
  <si>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</si>
  <si>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</si>
  <si>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</si>
  <si>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</si>
  <si>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</si>
  <si>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</si>
  <si>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</si>
  <si>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</si>
  <si>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</si>
  <si>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</si>
  <si>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</si>
  <si>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</si>
  <si>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</si>
  <si>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</si>
  <si>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</si>
  <si>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</si>
  <si>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</si>
  <si>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</si>
  <si>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</si>
  <si>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</si>
  <si>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</si>
  <si>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</si>
  <si>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</si>
  <si>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</si>
  <si>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</si>
  <si>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</si>
  <si>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</si>
  <si>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</si>
  <si>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</si>
  <si>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</si>
  <si>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</si>
  <si>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</si>
  <si>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</si>
  <si>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</si>
  <si>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</si>
  <si>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</si>
  <si>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</si>
  <si>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</si>
  <si>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</si>
  <si>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</si>
  <si>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</si>
  <si>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</si>
  <si>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</si>
  <si>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</si>
  <si>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</si>
  <si>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</si>
  <si>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</si>
  <si>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</si>
  <si>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</si>
  <si>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</si>
  <si>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</si>
  <si>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</si>
  <si>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</si>
  <si>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</si>
  <si>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</si>
  <si>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</si>
  <si>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</si>
  <si>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</si>
  <si>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</si>
  <si>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</si>
  <si>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</si>
  <si>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</si>
  <si>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</si>
  <si>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</si>
  <si>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</si>
  <si>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</si>
  <si>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</si>
  <si>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</si>
  <si>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</si>
  <si>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</si>
  <si>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</si>
  <si>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</si>
  <si>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</si>
  <si>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</si>
  <si>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</si>
  <si>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</si>
  <si>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</si>
  <si>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</si>
  <si>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</si>
  <si>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</si>
  <si>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</si>
  <si>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</si>
  <si>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</si>
  <si>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</si>
  <si>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</si>
  <si>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</si>
  <si>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</si>
  <si>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</si>
  <si>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</si>
  <si>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</si>
  <si>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</si>
  <si>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</si>
  <si>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</si>
  <si>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</si>
  <si>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</si>
  <si>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</si>
  <si>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</si>
  <si>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</si>
  <si>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</si>
  <si>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</si>
  <si>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</si>
  <si>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</si>
  <si>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</si>
  <si>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</si>
  <si>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</si>
  <si>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</si>
  <si>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</si>
  <si>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</si>
  <si>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</si>
  <si>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</si>
  <si>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</si>
  <si>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</si>
  <si>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</si>
  <si>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</si>
  <si>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</si>
  <si>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</si>
  <si>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</si>
  <si>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</si>
  <si>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</si>
  <si>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</si>
  <si>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</si>
  <si>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</si>
  <si>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</si>
  <si>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</si>
  <si>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</si>
  <si>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</si>
  <si>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</si>
  <si>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</si>
  <si>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</si>
  <si>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</si>
  <si>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</si>
  <si>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</si>
  <si>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</si>
  <si>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</si>
  <si>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</si>
  <si>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</si>
  <si>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</si>
  <si>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</si>
  <si>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</si>
  <si>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</si>
  <si>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</si>
  <si>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</si>
  <si>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</si>
  <si>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</si>
  <si>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</si>
  <si>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</si>
  <si>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</si>
  <si>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</si>
  <si>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</si>
  <si>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</si>
  <si>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</si>
  <si>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</si>
  <si>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</si>
  <si>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</si>
  <si>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</si>
  <si>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</si>
  <si>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</si>
  <si>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</si>
  <si>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</si>
  <si>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</si>
  <si>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</si>
  <si>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</si>
  <si>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</si>
  <si>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</si>
  <si>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</si>
  <si>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</si>
  <si>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</si>
  <si>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</si>
  <si>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</si>
  <si>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</si>
  <si>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</si>
  <si>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</si>
  <si>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</si>
  <si>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</si>
  <si>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</si>
  <si>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</si>
  <si>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</si>
  <si>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</si>
  <si>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</si>
  <si>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</si>
  <si>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</si>
  <si>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</si>
  <si>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</si>
  <si>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</si>
  <si>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</si>
  <si>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</si>
  <si>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</si>
  <si>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</si>
  <si>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</si>
  <si>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</si>
  <si>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</si>
  <si>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</si>
  <si>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</si>
  <si>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</si>
  <si>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</si>
  <si>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</si>
  <si>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</si>
  <si>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</si>
  <si>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</si>
  <si>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</si>
  <si>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</si>
  <si>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</si>
  <si>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</si>
  <si>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</si>
  <si>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</si>
  <si>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</si>
  <si>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</si>
  <si>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</si>
  <si>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</si>
  <si>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</si>
  <si>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</si>
  <si>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</si>
  <si>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</si>
  <si>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</si>
  <si>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</si>
  <si>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</si>
  <si>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</si>
  <si>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</si>
  <si>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</si>
  <si>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</si>
  <si>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</si>
  <si>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</si>
  <si>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</si>
  <si>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</si>
  <si>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</si>
  <si>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</si>
  <si>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</si>
  <si>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</si>
  <si>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</si>
  <si>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</si>
  <si>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</si>
  <si>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</si>
  <si>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</si>
  <si>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</si>
  <si>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</si>
  <si>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</si>
  <si>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</si>
  <si>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</si>
  <si>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</si>
  <si>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</si>
  <si>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</si>
  <si>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</si>
  <si>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</si>
  <si>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</si>
  <si>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</si>
  <si>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</si>
  <si>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</si>
  <si>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</si>
  <si>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</si>
  <si>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</si>
  <si>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</si>
  <si>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</si>
  <si>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</si>
  <si>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</si>
  <si>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</si>
  <si>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</si>
  <si>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</si>
  <si>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</si>
  <si>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</si>
  <si>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</si>
  <si>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</si>
  <si>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</si>
  <si>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</si>
  <si>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</si>
  <si>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</si>
  <si>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</si>
  <si>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</si>
  <si>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</si>
  <si>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</si>
  <si>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</si>
  <si>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</si>
  <si>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</si>
  <si>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</si>
  <si>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</si>
  <si>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</si>
  <si>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</si>
  <si>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</si>
  <si>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</si>
  <si>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</si>
  <si>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</si>
  <si>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</si>
  <si>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</si>
  <si>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</si>
  <si>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</si>
  <si>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</si>
  <si>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</si>
  <si>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</si>
  <si>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</si>
  <si>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</si>
  <si>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</si>
  <si>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</si>
  <si>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</si>
  <si>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</si>
  <si>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</si>
  <si>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</si>
  <si>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</si>
  <si>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</si>
  <si>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</si>
  <si>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</si>
  <si>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</si>
  <si>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</si>
  <si>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</si>
  <si>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</si>
  <si>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</si>
  <si>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</si>
  <si>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</si>
  <si>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</si>
  <si>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</si>
  <si>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</si>
  <si>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</si>
  <si>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</si>
  <si>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</si>
  <si>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</si>
  <si>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</si>
  <si>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</si>
  <si>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</si>
  <si>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</si>
  <si>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</si>
  <si>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</si>
  <si>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</si>
  <si>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</si>
  <si>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</si>
  <si>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</si>
  <si>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</si>
  <si>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</si>
  <si>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</si>
  <si>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</si>
  <si>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</si>
  <si>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</si>
  <si>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</si>
  <si>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</si>
  <si>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</si>
  <si>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</si>
  <si>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</si>
  <si>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</si>
  <si>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</si>
  <si>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</si>
  <si>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</si>
  <si>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</si>
  <si>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</si>
  <si>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</si>
  <si>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</si>
  <si>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</si>
  <si>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</si>
  <si>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</si>
  <si>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</si>
  <si>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</si>
  <si>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</si>
  <si>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</si>
  <si>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</si>
  <si>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</si>
  <si>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</si>
  <si>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</si>
  <si>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</si>
  <si>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</si>
  <si>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</si>
  <si>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</si>
  <si>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</si>
  <si>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</si>
  <si>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</si>
  <si>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</si>
  <si>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</si>
  <si>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</si>
  <si>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</si>
  <si>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</si>
  <si>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</si>
  <si>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</si>
  <si>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</si>
  <si>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</si>
  <si>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</si>
  <si>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</si>
  <si>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</si>
  <si>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</si>
  <si>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</si>
  <si>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</si>
  <si>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</si>
  <si>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</si>
  <si>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</si>
  <si>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</si>
  <si>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</si>
  <si>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</si>
  <si>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</si>
  <si>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</si>
  <si>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</si>
  <si>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</si>
  <si>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</si>
  <si>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</si>
  <si>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</si>
  <si>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</si>
  <si>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</si>
  <si>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</si>
  <si>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</si>
  <si>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</si>
  <si>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</si>
  <si>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</si>
  <si>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</si>
  <si>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</si>
  <si>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</si>
  <si>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</si>
  <si>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</si>
  <si>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</si>
  <si>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</si>
  <si>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</si>
  <si>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</si>
  <si>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</si>
  <si>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</si>
  <si>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</si>
  <si>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</si>
  <si>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</si>
  <si>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</si>
  <si>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</si>
  <si>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</si>
  <si>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</si>
  <si>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</si>
  <si>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</si>
  <si>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</si>
  <si>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</si>
  <si>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</si>
  <si>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</si>
  <si>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</si>
  <si>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</si>
  <si>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</si>
  <si>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</si>
  <si>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</si>
  <si>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</si>
  <si>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</si>
  <si>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</si>
  <si>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</si>
  <si>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</si>
  <si>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</si>
  <si>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</si>
  <si>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</si>
  <si>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</si>
  <si>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</si>
  <si>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</si>
  <si>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</si>
  <si>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</si>
  <si>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</si>
  <si>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</si>
  <si>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</si>
  <si>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</si>
  <si>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</si>
  <si>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</si>
  <si>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</si>
  <si>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</si>
  <si>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</si>
  <si>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</si>
  <si>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</si>
  <si>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</si>
  <si>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</si>
  <si>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</si>
  <si>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</si>
  <si>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</si>
  <si>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</si>
  <si>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</si>
  <si>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</si>
  <si>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</si>
  <si>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</si>
  <si>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</si>
  <si>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</si>
  <si>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</si>
  <si>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</si>
  <si>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</si>
  <si>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</si>
  <si>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</si>
  <si>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</si>
  <si>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</si>
  <si>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</si>
  <si>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</si>
  <si>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</si>
  <si>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</si>
  <si>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</si>
  <si>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</si>
  <si>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</si>
  <si>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</si>
  <si>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</si>
  <si>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</si>
  <si>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</si>
  <si>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</si>
  <si>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</si>
  <si>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</si>
  <si>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</si>
  <si>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</si>
  <si>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</si>
  <si>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</si>
  <si>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</si>
  <si>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</si>
  <si>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</si>
  <si>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</si>
  <si>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</si>
  <si>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</si>
  <si>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</si>
  <si>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</si>
  <si>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</si>
  <si>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</si>
  <si>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</si>
  <si>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</si>
  <si>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</si>
  <si>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</si>
  <si>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</si>
  <si>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</si>
  <si>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</si>
  <si>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</si>
  <si>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</si>
  <si>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</si>
  <si>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</si>
  <si>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</si>
  <si>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</si>
  <si>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</si>
  <si>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</si>
  <si>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</si>
  <si>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</si>
  <si>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</si>
  <si>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</si>
  <si>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</si>
  <si>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</si>
  <si>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</si>
  <si>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</si>
  <si>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</si>
  <si>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</si>
  <si>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</si>
  <si>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</si>
  <si>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</si>
  <si>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</si>
  <si>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</si>
  <si>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</si>
  <si>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</si>
  <si>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</si>
  <si>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</si>
  <si>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</si>
  <si>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</si>
  <si>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</si>
  <si>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</si>
  <si>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</si>
  <si>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</si>
  <si>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</si>
  <si>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</si>
  <si>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</si>
  <si>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</si>
  <si>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</si>
  <si>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</si>
  <si>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</si>
  <si>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</si>
  <si>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</si>
  <si>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</si>
  <si>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</si>
  <si>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</si>
  <si>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</si>
  <si>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</si>
  <si>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</si>
  <si>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</si>
  <si>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</si>
  <si>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</si>
  <si>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</si>
  <si>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</si>
  <si>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</si>
  <si>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</si>
  <si>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</si>
  <si>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</si>
  <si>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</si>
  <si>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</si>
  <si>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</si>
  <si>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</si>
  <si>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</si>
  <si>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</si>
  <si>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</si>
  <si>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</si>
  <si>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</si>
  <si>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</si>
  <si>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</si>
  <si>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</si>
  <si>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</si>
  <si>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</si>
  <si>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</si>
  <si>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</si>
  <si>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</si>
  <si>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</si>
  <si>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</si>
  <si>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</si>
  <si>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</si>
  <si>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</si>
  <si>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</si>
  <si>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</si>
  <si>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</si>
  <si>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</si>
  <si>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</si>
  <si>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</si>
  <si>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</si>
  <si>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</si>
  <si>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</si>
  <si>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</si>
  <si>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</si>
  <si>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</si>
  <si>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</si>
  <si>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</si>
  <si>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</si>
  <si>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</si>
  <si>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</si>
  <si>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</si>
  <si>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</si>
  <si>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</si>
  <si>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</si>
  <si>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</si>
  <si>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</si>
  <si>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</si>
  <si>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</si>
  <si>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</si>
  <si>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</si>
  <si>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</si>
  <si>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</si>
  <si>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</si>
  <si>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</si>
  <si>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</si>
  <si>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</si>
  <si>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</si>
  <si>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</si>
  <si>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</si>
  <si>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</si>
  <si>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</si>
  <si>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</si>
  <si>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</si>
  <si>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</si>
  <si>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</si>
  <si>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</si>
  <si>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</si>
  <si>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</si>
  <si>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</si>
  <si>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</si>
  <si>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</si>
  <si>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</si>
  <si>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</si>
  <si>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</si>
  <si>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</si>
  <si>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</si>
  <si>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</si>
  <si>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</si>
  <si>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</si>
  <si>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</si>
  <si>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</si>
  <si>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</si>
  <si>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</si>
  <si>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</si>
  <si>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</si>
  <si>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</si>
  <si>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</si>
  <si>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</si>
  <si>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</si>
  <si>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</si>
  <si>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</si>
  <si>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</si>
  <si>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</si>
  <si>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</si>
  <si>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</si>
  <si>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</si>
  <si>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</si>
  <si>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</si>
  <si>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</si>
  <si>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</si>
  <si>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</si>
  <si>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</si>
  <si>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</si>
  <si>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</si>
  <si>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</si>
  <si>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</si>
  <si>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</si>
  <si>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</si>
  <si>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</si>
  <si>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</si>
  <si>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</si>
  <si>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</si>
  <si>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</si>
  <si>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</si>
  <si>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</si>
  <si>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</si>
  <si>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</si>
  <si>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</si>
  <si>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</si>
  <si>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</si>
  <si>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</si>
  <si>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</si>
  <si>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</si>
  <si>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</si>
  <si>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</si>
  <si>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</si>
  <si>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</si>
  <si>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</si>
  <si>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</si>
  <si>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</si>
  <si>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</si>
  <si>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</si>
  <si>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</si>
  <si>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</si>
  <si>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</si>
  <si>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</si>
  <si>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</si>
  <si>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</si>
  <si>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</si>
  <si>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</si>
  <si>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</si>
  <si>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</si>
  <si>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</si>
  <si>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</si>
  <si>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</si>
  <si>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</si>
  <si>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</si>
  <si>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</si>
  <si>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</si>
  <si>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</si>
  <si>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</si>
  <si>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</si>
  <si>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</si>
  <si>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</si>
  <si>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</si>
  <si>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</si>
  <si>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</si>
  <si>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</si>
  <si>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</si>
  <si>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</si>
  <si>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</si>
  <si>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</si>
  <si>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</si>
  <si>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</si>
  <si>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</si>
  <si>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</si>
  <si>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</si>
  <si>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</si>
  <si>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</si>
  <si>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</si>
  <si>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</si>
  <si>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</si>
  <si>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</si>
  <si>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</si>
  <si>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</si>
  <si>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</si>
  <si>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</si>
  <si>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</si>
  <si>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</si>
  <si>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</si>
  <si>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</si>
  <si>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</si>
  <si>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</si>
  <si>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</si>
  <si>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</si>
  <si>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</si>
  <si>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</si>
  <si>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</si>
  <si>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</si>
  <si>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</si>
  <si>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</si>
  <si>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</si>
  <si>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</si>
  <si>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</si>
  <si>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</si>
  <si>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</si>
  <si>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</si>
  <si>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</si>
  <si>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</si>
  <si>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</si>
  <si>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</si>
  <si>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</si>
  <si>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</si>
  <si>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</si>
  <si>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</si>
  <si>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</si>
  <si>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</si>
  <si>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</si>
  <si>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</si>
  <si>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</si>
  <si>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</si>
  <si>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</si>
  <si>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</si>
  <si>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</si>
  <si>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</si>
  <si>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</si>
  <si>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</si>
  <si>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</si>
  <si>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</si>
  <si>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</si>
  <si>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</si>
  <si>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</si>
  <si>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</si>
  <si>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</si>
  <si>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</si>
  <si>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</si>
  <si>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</si>
  <si>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</si>
  <si>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</si>
  <si>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</si>
  <si>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</si>
  <si>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</si>
  <si>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</si>
  <si>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</si>
  <si>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</si>
  <si>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</si>
  <si>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</si>
  <si>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</si>
  <si>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</si>
  <si>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</si>
  <si>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</si>
  <si>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</si>
  <si>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</si>
  <si>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</si>
  <si>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</si>
  <si>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</si>
  <si>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</si>
  <si>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</si>
  <si>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</si>
  <si>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</si>
  <si>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</si>
  <si>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</si>
  <si>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</si>
  <si>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</si>
  <si>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</si>
  <si>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</si>
  <si>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</si>
  <si>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</si>
  <si>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</si>
  <si>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</si>
  <si>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</si>
  <si>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</si>
  <si>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</si>
  <si>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</si>
  <si>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</si>
  <si>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</si>
  <si>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</si>
  <si>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</si>
  <si>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</si>
  <si>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</si>
  <si>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</si>
  <si>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</si>
  <si>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</si>
  <si>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</si>
  <si>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</si>
  <si>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</si>
  <si>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</si>
  <si>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</si>
  <si>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</si>
  <si>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</si>
  <si>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</si>
  <si>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</si>
  <si>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</si>
  <si>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</si>
  <si>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</si>
  <si>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</si>
  <si>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</si>
  <si>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</si>
  <si>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</si>
  <si>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</si>
  <si>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</si>
  <si>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</si>
  <si>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</si>
  <si>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</si>
  <si>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</si>
  <si>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</si>
  <si>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</si>
  <si>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</si>
  <si>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</si>
  <si>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</si>
  <si>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</si>
  <si>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</si>
  <si>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</si>
  <si>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</si>
  <si>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</si>
  <si>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</si>
  <si>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</si>
  <si>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</si>
  <si>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</si>
  <si>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</si>
  <si>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</si>
  <si>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</si>
  <si>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</si>
  <si>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</si>
  <si>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</si>
  <si>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</si>
  <si>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</si>
  <si>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</si>
  <si>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</si>
  <si>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</si>
  <si>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</si>
  <si>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</si>
  <si>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</si>
  <si>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</si>
  <si>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</si>
  <si>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</si>
  <si>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</si>
  <si>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</si>
  <si>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</si>
  <si>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</si>
  <si>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</si>
  <si>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</si>
  <si>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</si>
  <si>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</si>
  <si>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</si>
  <si>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</si>
  <si>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</si>
  <si>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</si>
  <si>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</si>
  <si>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</si>
  <si>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</si>
  <si>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</si>
  <si>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</si>
  <si>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</si>
  <si>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</si>
  <si>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</si>
  <si>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</si>
  <si>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</si>
  <si>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</si>
  <si>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</si>
  <si>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</si>
  <si>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</si>
  <si>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</si>
  <si>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</si>
  <si>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</si>
  <si>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</si>
  <si>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</si>
  <si>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</si>
  <si>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</si>
  <si>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</si>
  <si>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</si>
  <si>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</si>
  <si>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</si>
  <si>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</si>
  <si>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</si>
  <si>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</si>
  <si>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</si>
  <si>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</si>
  <si>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</si>
  <si>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</si>
  <si>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</si>
  <si>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</si>
  <si>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</si>
  <si>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</si>
  <si>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</si>
  <si>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</si>
  <si>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</si>
  <si>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</si>
  <si>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</si>
  <si>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</si>
  <si>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</si>
  <si>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</si>
  <si>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</si>
  <si>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</si>
  <si>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</si>
  <si>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</si>
  <si>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</si>
  <si>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</si>
  <si>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</si>
  <si>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</si>
  <si>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</si>
  <si>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</si>
  <si>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</si>
  <si>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</si>
  <si>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</si>
  <si>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</si>
  <si>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</si>
  <si>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</si>
  <si>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</si>
  <si>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</si>
  <si>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</si>
  <si>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</si>
  <si>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</si>
  <si>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</si>
  <si>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</si>
  <si>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</si>
  <si>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</si>
  <si>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</si>
  <si>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</si>
  <si>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</si>
  <si>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</si>
  <si>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</si>
  <si>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</si>
  <si>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</si>
  <si>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</si>
  <si>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</si>
  <si>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</si>
  <si>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</si>
  <si>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</si>
  <si>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</si>
  <si>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</si>
  <si>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</si>
  <si>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</si>
  <si>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</si>
  <si>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</si>
  <si>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</si>
  <si>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</si>
  <si>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</si>
  <si>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</si>
  <si>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</si>
  <si>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</si>
  <si>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</si>
  <si>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</si>
  <si>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</si>
  <si>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</si>
  <si>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</si>
  <si>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</si>
  <si>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</si>
  <si>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</si>
  <si>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</si>
  <si>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</si>
  <si>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</si>
  <si>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</si>
  <si>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</si>
  <si>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</si>
  <si>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</si>
  <si>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</si>
  <si>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</si>
  <si>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</si>
  <si>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</si>
  <si>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</si>
  <si>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</si>
  <si>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</si>
  <si>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</si>
  <si>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</si>
  <si>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</si>
  <si>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</si>
  <si>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</si>
  <si>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</si>
  <si>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</si>
  <si>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</si>
  <si>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</si>
  <si>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</si>
  <si>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</si>
  <si>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</si>
  <si>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</si>
  <si>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</si>
  <si>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</si>
  <si>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</si>
  <si>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</si>
  <si>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</si>
  <si>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</si>
  <si>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</si>
  <si>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</si>
  <si>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</si>
  <si>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</si>
  <si>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</si>
  <si>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</si>
  <si>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</si>
  <si>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</si>
  <si>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</si>
  <si>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</si>
  <si>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</si>
  <si>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</si>
  <si>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</si>
  <si>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</si>
  <si>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</si>
  <si>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</si>
  <si>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</si>
  <si>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</si>
  <si>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</si>
  <si>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</si>
  <si>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</si>
  <si>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</si>
  <si>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</si>
  <si>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</si>
  <si>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</si>
  <si>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</si>
  <si>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</si>
  <si>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</si>
  <si>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</si>
  <si>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</si>
  <si>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</si>
  <si>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</si>
  <si>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</si>
  <si>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</si>
  <si>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</si>
  <si>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</si>
  <si>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</si>
  <si>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</si>
  <si>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</si>
  <si>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</si>
  <si>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</si>
  <si>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</si>
  <si>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</si>
  <si>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</si>
  <si>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</si>
  <si>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</si>
  <si>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</si>
  <si>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</si>
  <si>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</si>
  <si>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</si>
  <si>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</si>
  <si>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</si>
  <si>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</si>
  <si>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</si>
  <si>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</si>
  <si>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</si>
  <si>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</si>
  <si>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</si>
  <si>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</si>
  <si>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</si>
  <si>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</si>
  <si>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</si>
  <si>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</si>
  <si>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</si>
  <si>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</si>
  <si>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</si>
  <si>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</si>
  <si>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</si>
  <si>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</si>
  <si>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</si>
  <si>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</si>
  <si>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</si>
  <si>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</si>
  <si>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</si>
  <si>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</si>
  <si>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</si>
  <si>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</si>
  <si>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</si>
  <si>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</si>
  <si>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</si>
  <si>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</si>
  <si>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</si>
  <si>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</si>
  <si>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</si>
  <si>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</si>
  <si>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</si>
  <si>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</si>
  <si>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</si>
  <si>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</si>
  <si>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</si>
  <si>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</si>
  <si>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</si>
  <si>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</si>
  <si>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</si>
  <si>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</si>
  <si>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</si>
  <si>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</si>
  <si>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</si>
  <si>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</si>
  <si>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</si>
  <si>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</si>
  <si>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</si>
  <si>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</si>
  <si>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</si>
  <si>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</si>
  <si>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</si>
  <si>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</si>
  <si>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</si>
  <si>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</si>
  <si>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</si>
  <si>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</si>
  <si>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</si>
  <si>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</si>
  <si>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</si>
  <si>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</si>
  <si>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</si>
  <si>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</si>
  <si>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</si>
  <si>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</si>
  <si>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</si>
  <si>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</si>
  <si>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</si>
  <si>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</si>
  <si>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</si>
  <si>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</si>
  <si>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</si>
  <si>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</si>
  <si>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</si>
  <si>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</si>
  <si>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</si>
  <si>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</si>
  <si>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</si>
  <si>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</si>
  <si>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</si>
  <si>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</si>
  <si>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</si>
  <si>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</si>
  <si>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</si>
  <si>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</si>
  <si>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</si>
  <si>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</si>
  <si>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</si>
  <si>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</si>
  <si>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</si>
  <si>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</si>
  <si>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</si>
  <si>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</si>
  <si>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</si>
  <si>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</si>
  <si>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</si>
  <si>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</si>
  <si>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</si>
  <si>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</si>
  <si>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</si>
  <si>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</si>
  <si>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</si>
  <si>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</si>
  <si>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</si>
  <si>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</si>
  <si>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</si>
  <si>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</si>
  <si>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</si>
  <si>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</si>
  <si>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</si>
  <si>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</si>
  <si>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</si>
  <si>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</si>
  <si>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</si>
  <si>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</si>
  <si>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</si>
  <si>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</si>
  <si>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</si>
  <si>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</si>
  <si>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</si>
  <si>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</si>
  <si>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</si>
  <si>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</si>
  <si>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</si>
  <si>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</si>
  <si>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</si>
  <si>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</si>
  <si>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</si>
  <si>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</si>
  <si>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</si>
  <si>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</si>
  <si>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</si>
  <si>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</si>
  <si>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</si>
  <si>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</si>
  <si>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</si>
  <si>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</si>
  <si>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</si>
  <si>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</si>
  <si>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</si>
  <si>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</si>
  <si>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</si>
  <si>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</si>
  <si>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</si>
  <si>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</si>
  <si>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</si>
  <si>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</si>
  <si>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</si>
  <si>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</si>
  <si>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</si>
  <si>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</si>
  <si>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</si>
  <si>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</si>
  <si>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</si>
  <si>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</si>
  <si>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</si>
  <si>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</si>
  <si>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</si>
  <si>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</si>
  <si>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</si>
  <si>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</si>
  <si>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</si>
  <si>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</si>
  <si>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</si>
  <si>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</si>
  <si>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</si>
  <si>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</si>
  <si>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</si>
  <si>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</si>
  <si>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</si>
  <si>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</si>
  <si>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</si>
  <si>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</si>
  <si>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</si>
  <si>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</si>
  <si>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</si>
  <si>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</si>
  <si>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</si>
  <si>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</si>
  <si>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</si>
  <si>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</si>
  <si>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</si>
  <si>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</si>
  <si>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</si>
  <si>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</si>
  <si>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</si>
  <si>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</si>
  <si>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</si>
  <si>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</si>
  <si>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</si>
  <si>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</si>
  <si>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</si>
  <si>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</si>
  <si>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</si>
  <si>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</si>
  <si>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</si>
  <si>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</si>
  <si>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</si>
  <si>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</si>
  <si>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</si>
  <si>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</si>
  <si>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</si>
  <si>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</si>
  <si>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</si>
  <si>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</si>
  <si>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</si>
  <si>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</si>
  <si>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</si>
  <si>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</si>
  <si>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</si>
  <si>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</si>
  <si>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</si>
  <si>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</si>
  <si>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</si>
  <si>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</si>
  <si>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</si>
  <si>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</si>
  <si>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</si>
  <si>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</si>
  <si>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</si>
  <si>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</si>
  <si>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</si>
  <si>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</si>
  <si>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</si>
  <si>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</si>
  <si>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</si>
  <si>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</si>
  <si>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</si>
  <si>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</si>
  <si>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</si>
  <si>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</si>
  <si>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</si>
  <si>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</si>
  <si>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</si>
  <si>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</si>
  <si>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</si>
  <si>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</si>
  <si>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</si>
  <si>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</si>
  <si>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</si>
  <si>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</si>
  <si>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</si>
  <si>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</si>
  <si>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</si>
  <si>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</si>
  <si>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</si>
  <si>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</si>
  <si>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</si>
  <si>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</si>
  <si>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</si>
  <si>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</si>
  <si>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</si>
  <si>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</si>
  <si>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</si>
  <si>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</si>
  <si>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</si>
  <si>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</si>
  <si>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</si>
  <si>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</si>
  <si>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</si>
  <si>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</si>
  <si>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</si>
  <si>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</si>
  <si>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</si>
  <si>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</si>
  <si>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</si>
  <si>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</si>
  <si>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</si>
  <si>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</si>
  <si>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</si>
  <si>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</si>
  <si>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</si>
  <si>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</si>
  <si>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</si>
  <si>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</si>
  <si>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</si>
  <si>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</si>
  <si>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</si>
  <si>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</si>
  <si>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</si>
  <si>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</si>
  <si>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</si>
  <si>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</si>
  <si>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</si>
  <si>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</si>
  <si>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</si>
  <si>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</si>
  <si>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</si>
  <si>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</si>
  <si>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</si>
  <si>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</si>
  <si>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</si>
  <si>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</si>
  <si>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</si>
  <si>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</si>
  <si>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</si>
  <si>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</si>
  <si>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</si>
  <si>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</si>
  <si>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</si>
  <si>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</si>
  <si>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</si>
  <si>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</si>
  <si>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</si>
  <si>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</si>
  <si>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</si>
  <si>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</si>
  <si>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</si>
  <si>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</si>
  <si>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</si>
  <si>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</si>
  <si>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</si>
  <si>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</si>
  <si>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</si>
  <si>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</si>
  <si>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</si>
  <si>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</si>
  <si>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</si>
  <si>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</si>
  <si>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</si>
  <si>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</si>
  <si>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</si>
  <si>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</si>
  <si>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</si>
  <si>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</si>
  <si>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</si>
  <si>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</si>
  <si>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</si>
  <si>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</si>
  <si>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</si>
  <si>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</si>
  <si>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</si>
  <si>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</si>
  <si>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</si>
  <si>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</si>
  <si>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</si>
  <si>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</si>
  <si>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</si>
  <si>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</si>
  <si>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</si>
  <si>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</si>
  <si>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</si>
  <si>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</si>
  <si>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</si>
  <si>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</si>
  <si>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</si>
  <si>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</si>
  <si>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</si>
  <si>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</si>
  <si>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</si>
  <si>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</si>
  <si>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</si>
  <si>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</si>
  <si>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</si>
  <si>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</si>
  <si>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</si>
  <si>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</si>
  <si>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</si>
  <si>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</si>
  <si>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</si>
  <si>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</si>
  <si>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</si>
  <si>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</si>
  <si>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</si>
  <si>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</si>
  <si>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</si>
  <si>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</si>
  <si>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</si>
  <si>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</si>
  <si>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</si>
  <si>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</si>
  <si>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</si>
  <si>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</si>
  <si>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</si>
  <si>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</si>
  <si>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</si>
  <si>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</si>
  <si>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</si>
  <si>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</si>
  <si>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</si>
  <si>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</si>
  <si>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</si>
  <si>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</si>
  <si>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</si>
  <si>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</si>
  <si>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</si>
  <si>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</si>
  <si>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</si>
  <si>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</si>
  <si>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</si>
  <si>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</si>
  <si>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</si>
  <si>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</si>
  <si>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</si>
  <si>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</si>
  <si>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</si>
  <si>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</si>
  <si>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</si>
  <si>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</si>
  <si>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</si>
  <si>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</si>
  <si>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</si>
  <si>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</si>
  <si>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</si>
  <si>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</si>
  <si>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</si>
  <si>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</si>
  <si>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</si>
  <si>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</si>
  <si>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</si>
  <si>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</si>
  <si>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</si>
  <si>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</si>
  <si>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</si>
  <si>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</si>
  <si>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</si>
  <si>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</si>
  <si>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</si>
  <si>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</si>
  <si>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</si>
  <si>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</si>
  <si>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</si>
  <si>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</si>
  <si>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</si>
  <si>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</si>
  <si>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</si>
  <si>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</si>
  <si>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</si>
  <si>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</si>
  <si>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</si>
  <si>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</si>
  <si>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</si>
  <si>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</si>
  <si>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</si>
  <si>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</si>
  <si>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</si>
  <si>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</si>
  <si>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</si>
  <si>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</si>
  <si>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</si>
  <si>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</si>
  <si>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</si>
  <si>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</si>
  <si>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</si>
  <si>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</si>
  <si>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</si>
  <si>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</si>
  <si>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</si>
  <si>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</si>
  <si>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</si>
  <si>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</si>
  <si>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</si>
  <si>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</si>
  <si>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</si>
  <si>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</si>
  <si>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</si>
  <si>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</si>
  <si>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</si>
  <si>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</si>
  <si>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</si>
  <si>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</si>
  <si>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</si>
  <si>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</si>
  <si>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</si>
  <si>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</si>
  <si>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</si>
  <si>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</si>
  <si>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</si>
  <si>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</si>
  <si>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</si>
  <si>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</si>
  <si>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</si>
  <si>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</si>
  <si>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</si>
  <si>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</si>
  <si>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</si>
  <si>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</si>
  <si>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</si>
  <si>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</si>
  <si>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</si>
  <si>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</si>
  <si>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</si>
  <si>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</si>
  <si>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</si>
  <si>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</si>
  <si>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</si>
  <si>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</si>
  <si>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</si>
  <si>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</si>
  <si>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</si>
  <si>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</si>
  <si>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</si>
  <si>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</si>
  <si>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</si>
  <si>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</si>
  <si>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</si>
  <si>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</si>
  <si>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</si>
  <si>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</si>
  <si>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</si>
  <si>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</si>
  <si>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</si>
  <si>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</si>
  <si>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</si>
  <si>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</si>
  <si>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</si>
  <si>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</si>
  <si>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</si>
  <si>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</si>
  <si>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</si>
  <si>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</si>
  <si>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</si>
  <si>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</si>
  <si>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</si>
  <si>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</si>
  <si>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</si>
  <si>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</si>
  <si>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</si>
  <si>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</si>
  <si>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</si>
  <si>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</si>
  <si>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</si>
  <si>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</si>
  <si>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</si>
  <si>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</si>
  <si>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</si>
  <si>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</si>
  <si>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</si>
  <si>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</si>
  <si>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</si>
  <si>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</si>
  <si>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</si>
  <si>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</si>
  <si>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</si>
  <si>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</si>
  <si>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</si>
  <si>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</si>
  <si>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</si>
  <si>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</si>
  <si>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</si>
  <si>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</si>
  <si>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</si>
  <si>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</si>
  <si>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</si>
  <si>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</si>
  <si>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</si>
  <si>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</si>
  <si>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</si>
  <si>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</si>
  <si>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</si>
  <si>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</si>
  <si>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</si>
  <si>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</si>
  <si>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</si>
  <si>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</si>
  <si>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</si>
  <si>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</si>
  <si>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</si>
  <si>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</si>
  <si>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</si>
  <si>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</si>
  <si>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</si>
  <si>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</si>
  <si>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</si>
  <si>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</si>
  <si>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</si>
  <si>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</si>
  <si>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</si>
  <si>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</si>
  <si>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</si>
  <si>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</si>
  <si>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</si>
  <si>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</si>
  <si>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</si>
  <si>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</si>
  <si>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</si>
  <si>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</si>
  <si>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</si>
  <si>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</si>
  <si>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</si>
  <si>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</si>
  <si>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</si>
  <si>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</si>
  <si>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</si>
  <si>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</si>
  <si>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</si>
  <si>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</si>
  <si>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</si>
  <si>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</si>
  <si>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</si>
  <si>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</si>
  <si>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</si>
  <si>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</si>
  <si>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</si>
  <si>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</si>
  <si>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</si>
  <si>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</si>
  <si>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</si>
  <si>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</si>
  <si>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</si>
  <si>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</si>
  <si>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</si>
  <si>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</si>
  <si>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</si>
  <si>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</si>
  <si>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</si>
  <si>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</si>
  <si>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</si>
  <si>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</si>
  <si>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</si>
  <si>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</si>
  <si>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</si>
  <si>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</si>
  <si>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</si>
  <si>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</si>
  <si>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</si>
  <si>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</si>
  <si>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</si>
  <si>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</si>
  <si>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</si>
  <si>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</si>
  <si>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</si>
  <si>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</si>
  <si>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</si>
  <si>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</si>
  <si>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</si>
  <si>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</si>
  <si>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</si>
  <si>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</si>
  <si>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</si>
  <si>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</si>
  <si>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</si>
  <si>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</si>
  <si>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</si>
  <si>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</si>
  <si>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</si>
  <si>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</si>
  <si>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</si>
  <si>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</si>
  <si>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</si>
  <si>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</si>
  <si>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</si>
  <si>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</si>
  <si>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</si>
  <si>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</si>
  <si>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</si>
  <si>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</si>
  <si>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</si>
  <si>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</si>
  <si>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</si>
  <si>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</si>
  <si>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</si>
  <si>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</si>
  <si>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</si>
  <si>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</si>
  <si>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</si>
  <si>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</si>
  <si>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</si>
  <si>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</si>
  <si>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</si>
  <si>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</si>
  <si>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</si>
  <si>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</si>
  <si>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</si>
  <si>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</si>
  <si>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</si>
  <si>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</si>
  <si>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</si>
  <si>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</si>
  <si>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</si>
  <si>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</si>
  <si>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</si>
  <si>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</si>
  <si>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</si>
  <si>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</si>
  <si>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</si>
  <si>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</si>
  <si>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</si>
  <si>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</si>
  <si>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</si>
  <si>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</si>
  <si>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</si>
  <si>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</si>
  <si>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</si>
  <si>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</si>
  <si>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</si>
  <si>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</si>
  <si>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</si>
  <si>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</si>
  <si>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</si>
  <si>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</si>
  <si>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</si>
  <si>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</si>
  <si>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</si>
  <si>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</si>
  <si>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</si>
  <si>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</si>
  <si>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</si>
  <si>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</si>
  <si>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</si>
  <si>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</si>
  <si>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</si>
  <si>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</si>
  <si>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</si>
  <si>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</si>
  <si>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</si>
  <si>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</si>
  <si>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</si>
  <si>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</si>
  <si>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</si>
  <si>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</si>
  <si>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</si>
  <si>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</si>
  <si>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</si>
  <si>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</si>
  <si>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</si>
  <si>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</si>
  <si>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</si>
  <si>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</si>
  <si>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</si>
  <si>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</si>
  <si>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</si>
  <si>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</si>
  <si>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</si>
  <si>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</si>
  <si>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</si>
  <si>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</si>
  <si>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</si>
  <si>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</si>
  <si>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</si>
  <si>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</si>
  <si>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</si>
  <si>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</si>
  <si>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</si>
  <si>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</si>
  <si>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</si>
  <si>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</si>
  <si>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</si>
  <si>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</si>
  <si>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</si>
  <si>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</si>
  <si>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</si>
  <si>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</si>
  <si>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</si>
  <si>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</si>
  <si>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</si>
  <si>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</si>
  <si>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</si>
  <si>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</si>
  <si>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</si>
  <si>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</si>
  <si>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</si>
  <si>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</si>
  <si>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</si>
  <si>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</si>
  <si>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</si>
  <si>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</si>
  <si>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</si>
  <si>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</si>
  <si>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</si>
  <si>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</si>
  <si>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</si>
  <si>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</si>
  <si>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</si>
  <si>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</si>
  <si>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</si>
  <si>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</si>
  <si>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</si>
  <si>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</si>
  <si>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</si>
  <si>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</si>
  <si>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</si>
  <si>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</si>
  <si>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</si>
  <si>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</si>
  <si>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</si>
  <si>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</si>
  <si>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</si>
  <si>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</si>
  <si>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</si>
  <si>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</si>
  <si>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</si>
  <si>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</si>
  <si>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</si>
  <si>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</si>
  <si>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</si>
  <si>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</si>
  <si>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</si>
  <si>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</si>
  <si>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</si>
  <si>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</si>
  <si>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</si>
  <si>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</si>
  <si>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</si>
  <si>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</si>
  <si>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</si>
  <si>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</si>
  <si>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</si>
  <si>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</si>
  <si>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</si>
  <si>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</si>
  <si>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</si>
  <si>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</si>
  <si>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</si>
  <si>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</si>
  <si>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</si>
  <si>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</si>
  <si>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</si>
  <si>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</si>
  <si>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</si>
  <si>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</si>
  <si>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</si>
  <si>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</si>
  <si>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</si>
  <si>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</si>
  <si>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</si>
  <si>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</si>
  <si>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</si>
  <si>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</si>
  <si>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</si>
  <si>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</si>
  <si>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</si>
  <si>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</si>
  <si>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</si>
  <si>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</si>
  <si>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</si>
  <si>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</si>
  <si>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</si>
  <si>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</si>
  <si>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</si>
  <si>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</si>
  <si>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</si>
  <si>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</si>
  <si>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</si>
  <si>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</si>
  <si>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</si>
  <si>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</si>
  <si>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</si>
  <si>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</si>
  <si>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</si>
  <si>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</si>
  <si>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</si>
  <si>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</si>
  <si>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</si>
  <si>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</si>
  <si>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</si>
  <si>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</si>
  <si>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</si>
  <si>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</si>
  <si>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</si>
  <si>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</si>
  <si>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</si>
  <si>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</si>
  <si>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</si>
  <si>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</si>
  <si>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</si>
  <si>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</si>
  <si>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</si>
  <si>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</si>
  <si>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</si>
  <si>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</si>
  <si>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</si>
  <si>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</si>
  <si>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</si>
  <si>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</si>
  <si>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</si>
  <si>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</si>
  <si>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</si>
  <si>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</si>
  <si>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</si>
  <si>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</si>
  <si>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</si>
  <si>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</si>
  <si>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</si>
  <si>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</si>
  <si>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</si>
  <si>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</si>
  <si>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</si>
  <si>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</si>
  <si>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</si>
  <si>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</si>
  <si>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</si>
  <si>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</si>
  <si>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</si>
  <si>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</si>
  <si>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</si>
  <si>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</si>
  <si>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</si>
  <si>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</si>
  <si>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</si>
  <si>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</si>
  <si>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</si>
  <si>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</si>
  <si>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</si>
  <si>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</si>
  <si>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</si>
  <si>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</si>
  <si>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</si>
  <si>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</si>
  <si>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</si>
  <si>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</si>
  <si>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</si>
  <si>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</si>
  <si>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</si>
  <si>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</si>
  <si>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</si>
  <si>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</si>
  <si>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</si>
  <si>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</si>
  <si>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</si>
  <si>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</si>
  <si>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</si>
  <si>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</si>
  <si>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</si>
  <si>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</si>
  <si>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</si>
  <si>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</si>
  <si>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</si>
  <si>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</si>
  <si>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</si>
  <si>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</si>
  <si>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</si>
  <si>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</si>
  <si>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</si>
  <si>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</si>
  <si>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</si>
  <si>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</si>
  <si>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</si>
  <si>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</si>
  <si>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</si>
  <si>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</si>
  <si>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</si>
  <si>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</si>
  <si>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</si>
  <si>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</si>
  <si>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</si>
  <si>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</si>
  <si>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</si>
  <si>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</si>
  <si>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</si>
  <si>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</si>
  <si>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</si>
  <si>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</si>
  <si>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</si>
  <si>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</si>
  <si>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</si>
  <si>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</si>
  <si>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</si>
  <si>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</si>
  <si>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</si>
  <si>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</si>
  <si>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</si>
  <si>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</si>
  <si>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</si>
  <si>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</si>
  <si>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</si>
  <si>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</si>
  <si>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</si>
  <si>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</si>
  <si>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</si>
  <si>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</si>
  <si>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</si>
  <si>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</si>
  <si>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</si>
  <si>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</si>
  <si>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</si>
  <si>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</si>
  <si>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</si>
  <si>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</si>
  <si>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</si>
  <si>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</si>
  <si>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</si>
  <si>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</si>
  <si>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</si>
  <si>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</si>
  <si>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</si>
  <si>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</si>
  <si>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</si>
  <si>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</si>
  <si>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</si>
  <si>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</si>
  <si>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</si>
  <si>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</si>
  <si>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</si>
  <si>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</si>
  <si>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</si>
  <si>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</si>
  <si>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</si>
  <si>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</si>
  <si>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</si>
  <si>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</si>
  <si>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</si>
  <si>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</si>
  <si>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</si>
  <si>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</si>
  <si>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</si>
  <si>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</si>
  <si>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</si>
  <si>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</si>
  <si>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</si>
  <si>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</si>
  <si>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</si>
  <si>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</si>
  <si>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</si>
  <si>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</si>
  <si>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</si>
  <si>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</si>
  <si>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</si>
  <si>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</si>
  <si>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</si>
  <si>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</si>
  <si>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</si>
  <si>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</si>
  <si>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</si>
  <si>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</si>
  <si>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</si>
  <si>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</si>
  <si>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</si>
  <si>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</si>
  <si>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</si>
  <si>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</si>
  <si>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</si>
  <si>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</si>
  <si>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</si>
  <si>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</si>
  <si>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</si>
  <si>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</si>
  <si>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</si>
  <si>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</si>
  <si>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</si>
  <si>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</si>
  <si>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</si>
  <si>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</si>
  <si>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</si>
  <si>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</si>
  <si>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</si>
  <si>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</si>
  <si>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</si>
  <si>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</si>
  <si>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</si>
  <si>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</si>
  <si>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</si>
  <si>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</si>
  <si>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</si>
  <si>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</si>
  <si>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</si>
  <si>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</si>
  <si>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</si>
  <si>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</si>
  <si>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</si>
  <si>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</si>
  <si>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</si>
  <si>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</si>
  <si>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</si>
  <si>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</si>
  <si>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</si>
  <si>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</si>
  <si>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</si>
  <si>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</si>
  <si>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</si>
  <si>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</si>
  <si>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</si>
  <si>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</si>
  <si>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</si>
  <si>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</si>
  <si>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</si>
  <si>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</si>
  <si>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</si>
  <si>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</si>
  <si>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</si>
  <si>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</si>
  <si>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</si>
  <si>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</si>
  <si>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</si>
  <si>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</si>
  <si>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</si>
  <si>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</si>
  <si>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</si>
  <si>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</si>
  <si>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</si>
  <si>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</si>
  <si>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</si>
  <si>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</si>
  <si>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</si>
  <si>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</si>
  <si>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</si>
  <si>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</si>
  <si>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</si>
  <si>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</si>
  <si>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</si>
  <si>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</si>
  <si>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</si>
  <si>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</si>
  <si>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</si>
  <si>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</si>
  <si>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</si>
  <si>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</si>
  <si>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</si>
  <si>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</si>
  <si>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</si>
  <si>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</si>
  <si>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</si>
  <si>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</si>
  <si>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</si>
  <si>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</si>
  <si>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</si>
  <si>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</si>
  <si>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</si>
  <si>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</si>
  <si>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</si>
  <si>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</si>
  <si>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</si>
  <si>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</si>
  <si>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</si>
  <si>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</si>
  <si>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</si>
  <si>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</si>
  <si>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</si>
  <si>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</si>
  <si>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</si>
  <si>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</si>
  <si>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</si>
  <si>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</si>
  <si>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</si>
  <si>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</si>
  <si>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</si>
  <si>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</si>
  <si>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</si>
  <si>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</si>
  <si>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</si>
  <si>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</si>
  <si>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</si>
  <si>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</si>
  <si>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</si>
  <si>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</si>
  <si>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</si>
  <si>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</si>
  <si>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</si>
  <si>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</si>
  <si>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</si>
  <si>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</si>
  <si>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</si>
  <si>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</si>
  <si>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</si>
  <si>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</si>
  <si>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</si>
  <si>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</si>
  <si>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</si>
  <si>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</si>
  <si>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</si>
  <si>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</si>
  <si>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</si>
  <si>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</si>
  <si>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</si>
  <si>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</si>
  <si>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</si>
  <si>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</si>
  <si>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</si>
  <si>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</si>
  <si>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</si>
  <si>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</si>
  <si>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</si>
  <si>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</si>
  <si>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</si>
  <si>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</si>
  <si>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</si>
  <si>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</si>
  <si>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</si>
  <si>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</si>
  <si>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</si>
  <si>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</si>
  <si>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</si>
  <si>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</si>
  <si>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</si>
  <si>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</si>
  <si>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</si>
  <si>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</si>
  <si>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</si>
  <si>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</si>
  <si>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</si>
  <si>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</si>
  <si>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</si>
  <si>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</si>
  <si>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</si>
  <si>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</si>
  <si>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</si>
  <si>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</si>
  <si>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</si>
  <si>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</si>
  <si>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</si>
  <si>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</si>
  <si>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</si>
  <si>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</si>
  <si>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</si>
  <si>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</si>
  <si>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</si>
  <si>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</si>
  <si>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</si>
  <si>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</si>
  <si>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</si>
  <si>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</si>
  <si>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</si>
  <si>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</si>
  <si>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</si>
  <si>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</si>
  <si>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</si>
  <si>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</si>
  <si>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</si>
  <si>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</si>
  <si>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</si>
  <si>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</si>
  <si>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</si>
  <si>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</si>
  <si>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</si>
  <si>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</si>
  <si>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</si>
  <si>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</si>
  <si>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</si>
  <si>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</si>
  <si>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</si>
  <si>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</si>
  <si>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</si>
  <si>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</si>
  <si>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</si>
  <si>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</si>
  <si>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</si>
  <si>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</si>
  <si>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</si>
  <si>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</si>
  <si>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</si>
  <si>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</si>
  <si>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</si>
  <si>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</si>
  <si>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</si>
  <si>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</si>
  <si>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</si>
  <si>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</si>
  <si>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</si>
  <si>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</si>
  <si>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</si>
  <si>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</si>
  <si>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</si>
  <si>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</si>
  <si>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</si>
  <si>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</si>
  <si>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</si>
  <si>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</si>
  <si>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</si>
  <si>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</si>
  <si>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</si>
  <si>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</si>
  <si>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</si>
  <si>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</si>
  <si>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</si>
  <si>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</si>
  <si>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</si>
  <si>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</si>
  <si>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</si>
  <si>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</si>
  <si>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</si>
  <si>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</si>
  <si>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</si>
  <si>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</si>
  <si>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</si>
  <si>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</si>
  <si>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</si>
  <si>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</si>
  <si>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</si>
  <si>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</si>
  <si>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</si>
  <si>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</si>
  <si>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</si>
  <si>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</si>
  <si>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</si>
  <si>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</si>
  <si>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</si>
  <si>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</si>
  <si>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</si>
  <si>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</si>
  <si>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</si>
  <si>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</si>
  <si>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</si>
  <si>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</si>
  <si>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</si>
  <si>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</si>
  <si>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</si>
  <si>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</si>
  <si>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</si>
  <si>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</si>
  <si>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</si>
  <si>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</si>
  <si>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</si>
  <si>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</si>
  <si>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</si>
  <si>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</si>
  <si>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</si>
  <si>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</si>
  <si>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</si>
  <si>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</si>
  <si>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</si>
  <si>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</si>
  <si>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</si>
  <si>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</si>
  <si>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</si>
  <si>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</si>
  <si>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</si>
  <si>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</si>
  <si>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</si>
  <si>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</si>
  <si>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</si>
  <si>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</si>
  <si>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</si>
  <si>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</si>
  <si>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</si>
  <si>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</si>
  <si>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</si>
  <si>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</si>
  <si>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</si>
  <si>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</si>
  <si>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</si>
  <si>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</si>
  <si>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</si>
  <si>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</si>
  <si>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</si>
  <si>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</si>
  <si>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</si>
  <si>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</si>
  <si>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</si>
  <si>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</si>
  <si>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</si>
  <si>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</si>
  <si>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</si>
  <si>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</si>
  <si>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</si>
  <si>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</si>
  <si>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</si>
  <si>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</si>
  <si>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</si>
  <si>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</si>
  <si>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</si>
  <si>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</si>
  <si>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</si>
  <si>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</si>
  <si>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</si>
  <si>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</si>
  <si>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</si>
  <si>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</si>
  <si>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</si>
  <si>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</si>
  <si>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</si>
  <si>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</si>
  <si>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</si>
  <si>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</si>
  <si>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</si>
  <si>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</si>
  <si>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</si>
  <si>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</si>
  <si>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</si>
  <si>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</si>
  <si>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</si>
  <si>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</si>
  <si>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</si>
  <si>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</si>
  <si>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</si>
  <si>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</si>
  <si>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</si>
  <si>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</si>
  <si>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</si>
  <si>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</si>
  <si>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</si>
  <si>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</si>
  <si>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</si>
  <si>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</si>
  <si>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</si>
  <si>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</si>
  <si>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</si>
  <si>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</si>
  <si>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</si>
  <si>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</si>
  <si>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</si>
  <si>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</si>
  <si>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</si>
  <si>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</si>
  <si>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</si>
  <si>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</si>
  <si>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</si>
  <si>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</si>
  <si>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</si>
  <si>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</si>
  <si>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</si>
  <si>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</si>
  <si>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</si>
  <si>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</si>
  <si>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</si>
  <si>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</si>
  <si>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</si>
  <si>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</si>
  <si>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</si>
  <si>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</si>
  <si>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</si>
  <si>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</si>
  <si>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</si>
  <si>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</si>
  <si>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</si>
  <si>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</si>
  <si>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</si>
  <si>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</si>
  <si>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</si>
  <si>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</si>
  <si>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</si>
  <si>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</si>
  <si>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</si>
  <si>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</si>
  <si>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</si>
  <si>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</si>
  <si>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</si>
  <si>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</si>
  <si>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</si>
  <si>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</si>
  <si>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</si>
  <si>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</si>
  <si>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</si>
  <si>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</si>
  <si>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</si>
  <si>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</si>
  <si>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</si>
  <si>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</si>
  <si>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</si>
  <si>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</si>
  <si>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</si>
  <si>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</si>
  <si>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</si>
  <si>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</si>
  <si>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</si>
  <si>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</si>
  <si>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</si>
  <si>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</si>
  <si>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</si>
  <si>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</si>
  <si>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</si>
  <si>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</si>
  <si>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</si>
  <si>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</si>
  <si>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</si>
  <si>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</si>
  <si>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</si>
  <si>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</si>
  <si>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</si>
  <si>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</si>
  <si>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</si>
  <si>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</si>
  <si>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</si>
  <si>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</si>
  <si>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</si>
  <si>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</si>
  <si>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</si>
  <si>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</si>
  <si>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</si>
  <si>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</si>
  <si>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</si>
  <si>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</si>
  <si>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</si>
  <si>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</si>
  <si>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</si>
  <si>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</si>
  <si>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</si>
  <si>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</si>
  <si>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</si>
  <si>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</si>
  <si>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</si>
  <si>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</si>
  <si>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</si>
  <si>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</si>
  <si>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</si>
  <si>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</si>
  <si>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</si>
  <si>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</si>
  <si>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</si>
  <si>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</si>
  <si>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</si>
  <si>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</si>
  <si>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</si>
  <si>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</si>
  <si>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</si>
  <si>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</si>
  <si>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</si>
  <si>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</si>
  <si>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</si>
  <si>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</si>
  <si>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</si>
  <si>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</si>
  <si>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</si>
  <si>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</si>
  <si>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</si>
  <si>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</si>
  <si>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</si>
  <si>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</si>
  <si>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</si>
  <si>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</si>
  <si>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</si>
  <si>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</si>
  <si>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</si>
  <si>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</si>
  <si>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</si>
  <si>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</si>
  <si>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</si>
  <si>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</si>
  <si>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</si>
  <si>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</si>
  <si>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</si>
  <si>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</si>
  <si>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</si>
  <si>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</si>
  <si>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</si>
  <si>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</si>
  <si>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</si>
  <si>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</si>
  <si>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</si>
  <si>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</si>
  <si>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</si>
  <si>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</si>
  <si>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</si>
  <si>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</si>
  <si>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</si>
  <si>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</si>
  <si>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</si>
  <si>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</si>
  <si>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</si>
  <si>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</si>
  <si>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</si>
  <si>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</si>
  <si>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</si>
  <si>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</si>
  <si>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</si>
  <si>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</si>
  <si>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</si>
  <si>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</si>
  <si>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</si>
  <si>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</si>
  <si>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</si>
  <si>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</si>
  <si>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</si>
  <si>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</si>
  <si>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</si>
  <si>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</si>
  <si>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</si>
  <si>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</si>
  <si>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</si>
  <si>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</si>
  <si>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</si>
  <si>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</si>
  <si>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</si>
  <si>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</si>
  <si>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</si>
  <si>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</si>
  <si>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</si>
  <si>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</si>
  <si>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</si>
  <si>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</si>
  <si>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</si>
  <si>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</si>
  <si>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</si>
  <si>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</si>
  <si>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</si>
  <si>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</si>
  <si>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</si>
  <si>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</si>
  <si>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</si>
  <si>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</si>
  <si>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</si>
  <si>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</si>
  <si>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</si>
  <si>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</si>
  <si>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</si>
  <si>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</si>
  <si>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</si>
  <si>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</si>
  <si>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</si>
  <si>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</si>
  <si>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</si>
  <si>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</si>
  <si>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</si>
  <si>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</si>
  <si>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</si>
  <si>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</si>
  <si>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</si>
  <si>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</si>
  <si>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</si>
  <si>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</si>
  <si>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</si>
  <si>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</si>
  <si>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</si>
  <si>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</si>
  <si>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</si>
  <si>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</si>
  <si>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</si>
  <si>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</si>
  <si>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</si>
  <si>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</si>
  <si>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</si>
  <si>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</si>
  <si>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</si>
  <si>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</si>
  <si>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</si>
  <si>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</si>
  <si>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</si>
  <si>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</si>
  <si>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</si>
  <si>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</si>
  <si>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</si>
  <si>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</si>
  <si>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</si>
  <si>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</si>
  <si>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</si>
  <si>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</si>
  <si>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</si>
  <si>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</si>
  <si>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</si>
  <si>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</si>
  <si>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</si>
  <si>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</si>
  <si>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</si>
  <si>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</si>
  <si>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</si>
  <si>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</si>
  <si>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</si>
  <si>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</si>
  <si>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</si>
  <si>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</si>
  <si>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</si>
  <si>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</si>
  <si>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</si>
  <si>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</si>
  <si>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</si>
  <si>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</si>
  <si>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</si>
  <si>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</si>
  <si>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</si>
  <si>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</si>
  <si>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</si>
  <si>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</si>
  <si>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</si>
  <si>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</si>
  <si>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</si>
  <si>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</si>
  <si>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</si>
  <si>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</si>
  <si>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</si>
  <si>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</si>
  <si>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</si>
  <si>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</si>
  <si>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</si>
  <si>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</si>
  <si>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</si>
  <si>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</si>
  <si>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</si>
  <si>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</si>
  <si>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</si>
  <si>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</si>
  <si>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</si>
  <si>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</si>
  <si>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</si>
  <si>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</si>
  <si>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</si>
  <si>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</si>
  <si>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</si>
  <si>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</si>
  <si>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</si>
  <si>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</si>
  <si>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</si>
  <si>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</si>
  <si>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</si>
  <si>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</si>
  <si>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</si>
  <si>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</si>
  <si>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</si>
  <si>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</si>
  <si>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</si>
  <si>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</si>
  <si>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</si>
  <si>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</si>
  <si>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</si>
  <si>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</si>
  <si>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</si>
  <si>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</si>
  <si>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</si>
  <si>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</si>
  <si>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</si>
  <si>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</si>
  <si>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</si>
  <si>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</si>
  <si>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</si>
  <si>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</si>
  <si>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</si>
  <si>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</si>
  <si>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</si>
  <si>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</si>
  <si>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</si>
  <si>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</si>
  <si>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</si>
  <si>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</si>
  <si>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</si>
  <si>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</si>
  <si>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</si>
  <si>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</si>
  <si>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</si>
  <si>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</si>
  <si>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</si>
  <si>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</si>
  <si>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</si>
  <si>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</si>
  <si>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</si>
  <si>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</si>
  <si>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</si>
  <si>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</si>
  <si>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</si>
  <si>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</si>
  <si>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</si>
  <si>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</si>
  <si>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</si>
  <si>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</si>
  <si>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</si>
  <si>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</si>
  <si>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</si>
  <si>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</si>
  <si>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</si>
  <si>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</si>
  <si>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</si>
  <si>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</si>
  <si>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</si>
  <si>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</si>
  <si>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</si>
  <si>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</si>
  <si>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</si>
  <si>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</si>
  <si>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</si>
  <si>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</si>
  <si>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</si>
  <si>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</si>
  <si>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</si>
  <si>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</si>
  <si>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</si>
  <si>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</si>
  <si>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</si>
  <si>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</si>
  <si>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</si>
  <si>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</si>
  <si>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</si>
  <si>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</si>
  <si>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</si>
  <si>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</si>
  <si>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</si>
  <si>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</si>
  <si>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</si>
  <si>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</si>
  <si>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</si>
  <si>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</si>
  <si>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</si>
  <si>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</si>
  <si>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</si>
  <si>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</si>
  <si>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</si>
  <si>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</si>
  <si>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</si>
  <si>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</si>
  <si>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</si>
  <si>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</si>
  <si>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</si>
  <si>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</si>
  <si>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</si>
  <si>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</si>
  <si>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</si>
  <si>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</si>
  <si>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</si>
  <si>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</si>
  <si>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</si>
  <si>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</si>
  <si>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</si>
  <si>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</si>
  <si>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</si>
  <si>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</si>
  <si>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</si>
  <si>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</si>
  <si>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</si>
  <si>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</si>
  <si>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</si>
  <si>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</si>
  <si>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</si>
  <si>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</si>
  <si>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</si>
  <si>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</si>
  <si>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</si>
  <si>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</si>
  <si>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</si>
  <si>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</si>
  <si>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</si>
  <si>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</si>
  <si>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</si>
  <si>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</si>
  <si>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</si>
  <si>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</si>
  <si>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</si>
  <si>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</si>
  <si>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</si>
  <si>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</si>
  <si>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</si>
  <si>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</si>
  <si>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</si>
  <si>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</si>
  <si>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</si>
  <si>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</si>
  <si>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</si>
  <si>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</si>
  <si>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</si>
  <si>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</si>
  <si>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</si>
  <si>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</si>
  <si>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</si>
  <si>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</si>
  <si>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</si>
  <si>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</si>
  <si>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</si>
  <si>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</si>
  <si>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</si>
  <si>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</si>
  <si>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</si>
  <si>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</si>
  <si>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</si>
  <si>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</si>
  <si>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</si>
  <si>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</si>
  <si>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</si>
  <si>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</si>
  <si>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</si>
  <si>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</si>
  <si>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</si>
  <si>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</si>
  <si>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</si>
  <si>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</si>
  <si>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</si>
  <si>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</si>
  <si>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</si>
  <si>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</si>
  <si>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</si>
  <si>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</si>
  <si>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</si>
  <si>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</si>
  <si>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</si>
  <si>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</si>
  <si>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</si>
  <si>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</si>
  <si>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</si>
  <si>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</si>
  <si>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</si>
  <si>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</si>
  <si>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</si>
  <si>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</si>
  <si>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</si>
  <si>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</si>
  <si>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</si>
  <si>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</si>
  <si>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</si>
  <si>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</si>
  <si>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</si>
  <si>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</si>
  <si>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</si>
  <si>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</si>
  <si>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</si>
  <si>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</si>
  <si>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</si>
  <si>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</si>
  <si>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</si>
  <si>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</si>
  <si>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</si>
  <si>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</si>
  <si>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</si>
  <si>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</si>
  <si>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</si>
  <si>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</si>
  <si>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</si>
  <si>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</si>
  <si>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</si>
  <si>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</si>
  <si>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</si>
  <si>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</si>
  <si>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</si>
  <si>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</si>
  <si>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</si>
  <si>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</si>
  <si>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</si>
  <si>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</si>
  <si>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</si>
  <si>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</si>
  <si>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</si>
  <si>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</si>
  <si>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</si>
  <si>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</si>
  <si>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</si>
  <si>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</si>
  <si>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</si>
  <si>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</si>
  <si>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</si>
  <si>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</si>
  <si>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</si>
  <si>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</si>
  <si>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</si>
  <si>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</si>
  <si>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</si>
  <si>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</si>
  <si>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</si>
  <si>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</si>
  <si>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</si>
  <si>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</si>
  <si>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</si>
  <si>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</si>
  <si>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</si>
  <si>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</si>
  <si>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</si>
  <si>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</si>
  <si>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</si>
  <si>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</si>
  <si>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</si>
  <si>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</si>
  <si>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</si>
  <si>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</si>
  <si>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</si>
  <si>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</si>
  <si>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</si>
  <si>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</si>
  <si>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</si>
  <si>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</si>
  <si>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</si>
  <si>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</si>
  <si>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</si>
  <si>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</si>
  <si>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</si>
  <si>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</si>
  <si>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</si>
  <si>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</si>
  <si>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</si>
  <si>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</si>
  <si>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</si>
  <si>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</si>
  <si>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</si>
  <si>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</si>
  <si>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</si>
  <si>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</si>
  <si>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</si>
  <si>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</si>
  <si>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</si>
  <si>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</si>
  <si>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</si>
  <si>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</si>
  <si>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</si>
  <si>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</si>
  <si>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</si>
  <si>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</si>
  <si>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</si>
  <si>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</si>
  <si>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</si>
  <si>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</si>
  <si>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</si>
  <si>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</si>
  <si>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</si>
  <si>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</si>
  <si>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</si>
  <si>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</si>
  <si>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</si>
  <si>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</si>
  <si>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</si>
  <si>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</si>
  <si>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</si>
  <si>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</si>
  <si>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</si>
  <si>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</si>
  <si>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</si>
  <si>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</si>
  <si>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</si>
  <si>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</si>
  <si>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</si>
  <si>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</si>
  <si>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</si>
  <si>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</si>
  <si>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</si>
  <si>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</si>
  <si>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</si>
  <si>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</si>
  <si>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</si>
  <si>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</si>
  <si>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</si>
  <si>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</si>
  <si>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</si>
  <si>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</si>
  <si>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</si>
  <si>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</si>
  <si>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</si>
  <si>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</si>
  <si>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</si>
  <si>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</si>
  <si>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</si>
  <si>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</si>
  <si>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</si>
  <si>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</si>
  <si>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</si>
  <si>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</si>
  <si>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</si>
  <si>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</si>
  <si>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</si>
  <si>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</si>
  <si>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</si>
  <si>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</si>
  <si>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</si>
  <si>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</si>
  <si>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</si>
  <si>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</si>
  <si>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</si>
  <si>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</si>
  <si>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</si>
  <si>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</si>
  <si>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</si>
  <si>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</si>
  <si>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</si>
  <si>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</si>
  <si>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</si>
  <si>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</si>
  <si>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</si>
  <si>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</si>
  <si>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</si>
  <si>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</si>
  <si>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</si>
  <si>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</si>
  <si>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</si>
  <si>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</si>
  <si>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</si>
  <si>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</si>
  <si>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</si>
  <si>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</si>
  <si>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</si>
  <si>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</si>
  <si>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</si>
  <si>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</si>
  <si>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</si>
  <si>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</si>
  <si>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</si>
  <si>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</si>
  <si>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</si>
  <si>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</si>
  <si>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</si>
  <si>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</si>
  <si>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</si>
  <si>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</si>
  <si>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</si>
  <si>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</si>
  <si>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</si>
  <si>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</si>
  <si>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</si>
  <si>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</si>
  <si>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</si>
  <si>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</si>
  <si>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</si>
  <si>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</si>
  <si>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</si>
  <si>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</si>
  <si>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</si>
  <si>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</si>
  <si>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</si>
  <si>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</si>
  <si>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</si>
  <si>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</si>
  <si>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</si>
  <si>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</si>
  <si>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</si>
  <si>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</si>
  <si>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</si>
  <si>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</si>
  <si>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</si>
  <si>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</si>
  <si>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</si>
  <si>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</si>
  <si>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</si>
  <si>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</si>
  <si>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</si>
  <si>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</si>
  <si>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</si>
  <si>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</si>
  <si>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</si>
  <si>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</si>
  <si>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</si>
  <si>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</si>
  <si>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</si>
  <si>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</si>
  <si>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</si>
  <si>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</si>
  <si>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</si>
  <si>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</si>
  <si>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</si>
  <si>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</si>
  <si>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</si>
  <si>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</si>
  <si>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</si>
  <si>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</si>
  <si>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</si>
  <si>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</si>
  <si>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</si>
  <si>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</si>
  <si>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</si>
  <si>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</si>
  <si>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</si>
  <si>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</si>
  <si>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</si>
  <si>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</si>
  <si>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</si>
  <si>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</si>
  <si>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</si>
  <si>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</si>
  <si>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</si>
  <si>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</si>
  <si>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</si>
  <si>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</si>
  <si>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</si>
  <si>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</si>
  <si>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</si>
  <si>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</si>
  <si>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</si>
  <si>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</si>
  <si>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</si>
  <si>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</si>
  <si>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</si>
  <si>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</si>
  <si>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</si>
  <si>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</si>
  <si>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</si>
  <si>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</si>
  <si>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</si>
  <si>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</si>
  <si>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</si>
  <si>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</si>
  <si>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</si>
  <si>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</si>
  <si>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</si>
  <si>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</si>
  <si>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</si>
  <si>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</si>
  <si>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</si>
  <si>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</si>
  <si>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</si>
  <si>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</si>
  <si>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</si>
  <si>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</si>
  <si>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</si>
  <si>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</si>
  <si>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</si>
  <si>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</si>
  <si>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</si>
  <si>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</si>
  <si>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</si>
  <si>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</si>
  <si>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</si>
  <si>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</si>
  <si>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</si>
  <si>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</si>
  <si>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</si>
  <si>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</si>
  <si>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</si>
  <si>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</si>
  <si>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</si>
  <si>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</si>
  <si>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</si>
  <si>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</si>
  <si>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</si>
  <si>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</si>
  <si>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</si>
  <si>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</si>
  <si>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</si>
  <si>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</si>
  <si>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</si>
  <si>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</si>
  <si>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</si>
  <si>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</si>
  <si>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</si>
  <si>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</si>
  <si>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</si>
  <si>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</si>
  <si>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</si>
  <si>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</si>
  <si>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</si>
  <si>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</si>
  <si>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</si>
  <si>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</si>
  <si>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</si>
  <si>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</si>
  <si>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</si>
  <si>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</si>
  <si>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</si>
  <si>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</si>
  <si>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</si>
  <si>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</si>
  <si>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</si>
  <si>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</si>
  <si>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</si>
  <si>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</si>
  <si>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</si>
  <si>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</si>
  <si>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</si>
  <si>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</si>
  <si>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</si>
  <si>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</si>
  <si>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</si>
  <si>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</si>
  <si>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</si>
  <si>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</si>
  <si>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</si>
  <si>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</si>
  <si>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</si>
  <si>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</si>
  <si>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</si>
  <si>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</si>
  <si>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</si>
  <si>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</si>
  <si>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</si>
  <si>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</si>
  <si>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</si>
  <si>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</si>
  <si>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</si>
  <si>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</si>
  <si>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</si>
  <si>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</si>
  <si>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</si>
  <si>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</si>
  <si>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</si>
  <si>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</si>
  <si>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</si>
  <si>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</si>
  <si>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</si>
  <si>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</si>
  <si>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</si>
  <si>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</si>
  <si>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</si>
  <si>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</si>
  <si>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</si>
  <si>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</si>
  <si>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</si>
  <si>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</si>
  <si>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</si>
  <si>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</si>
  <si>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</si>
  <si>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</si>
  <si>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</si>
  <si>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</si>
  <si>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</si>
  <si>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</si>
  <si>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</si>
  <si>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</si>
  <si>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</si>
  <si>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</si>
  <si>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</si>
  <si>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</si>
  <si>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</si>
  <si>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</si>
  <si>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</si>
  <si>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</si>
  <si>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</si>
  <si>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</si>
  <si>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</si>
  <si>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</si>
  <si>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</si>
  <si>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</si>
  <si>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</si>
  <si>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</si>
  <si>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</si>
  <si>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</si>
  <si>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</si>
  <si>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</si>
  <si>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</si>
  <si>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</si>
  <si>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</si>
  <si>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</si>
  <si>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</si>
  <si>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</si>
  <si>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</si>
  <si>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</si>
  <si>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</si>
  <si>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</si>
  <si>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</si>
  <si>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</si>
  <si>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</si>
  <si>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</si>
  <si>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</si>
  <si>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</si>
  <si>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</si>
  <si>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</si>
  <si>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</si>
  <si>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</si>
  <si>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</si>
  <si>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</si>
  <si>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</si>
  <si>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</si>
  <si>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</si>
  <si>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</si>
  <si>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</si>
  <si>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</si>
  <si>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</si>
  <si>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</si>
  <si>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</si>
  <si>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</si>
  <si>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</si>
  <si>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</si>
  <si>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</si>
  <si>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</si>
  <si>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</si>
  <si>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</si>
  <si>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</si>
  <si>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</si>
  <si>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</si>
  <si>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</si>
  <si>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</si>
  <si>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</si>
  <si>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</si>
  <si>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</si>
  <si>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</si>
  <si>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</si>
  <si>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</si>
  <si>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</si>
  <si>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</si>
  <si>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</si>
  <si>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</si>
  <si>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</si>
  <si>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</si>
  <si>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</si>
  <si>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</si>
  <si>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</si>
  <si>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</si>
  <si>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</si>
  <si>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</si>
  <si>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</si>
  <si>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</si>
  <si>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</si>
  <si>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</si>
  <si>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</si>
  <si>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</si>
  <si>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</si>
  <si>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</si>
  <si>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</si>
  <si>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</si>
  <si>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</si>
  <si>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</si>
  <si>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</si>
  <si>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</si>
  <si>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</si>
  <si>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</si>
  <si>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</si>
  <si>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</si>
  <si>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</si>
  <si>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</si>
  <si>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</si>
  <si>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</si>
  <si>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</si>
  <si>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</si>
  <si>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</si>
  <si>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</si>
  <si>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</si>
  <si>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</si>
  <si>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</si>
  <si>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</si>
  <si>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</si>
  <si>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</si>
  <si>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</si>
  <si>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</si>
  <si>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</si>
  <si>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</si>
  <si>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</si>
  <si>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</si>
  <si>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</si>
  <si>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</si>
  <si>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</si>
  <si>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</si>
  <si>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</si>
  <si>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</si>
  <si>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</si>
  <si>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</si>
  <si>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</si>
  <si>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</si>
  <si>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</si>
  <si>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</si>
  <si>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</si>
  <si>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</si>
  <si>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</si>
  <si>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</si>
  <si>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</si>
  <si>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</si>
  <si>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</si>
  <si>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</si>
  <si>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</si>
  <si>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</si>
  <si>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</si>
  <si>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</si>
  <si>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</si>
  <si>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</si>
  <si>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</si>
  <si>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</si>
  <si>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</si>
  <si>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</si>
  <si>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</si>
  <si>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</si>
  <si>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</si>
  <si>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</si>
  <si>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</si>
  <si>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</si>
  <si>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</si>
  <si>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</si>
  <si>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</si>
  <si>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</si>
  <si>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</si>
  <si>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</si>
  <si>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</si>
  <si>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</si>
  <si>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</si>
  <si>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</si>
  <si>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</si>
  <si>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</si>
  <si>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</si>
  <si>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</si>
  <si>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</si>
  <si>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</si>
  <si>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</si>
  <si>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</si>
  <si>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</si>
  <si>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</si>
  <si>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</si>
  <si>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</si>
  <si>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</si>
  <si>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</si>
  <si>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</si>
  <si>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</si>
  <si>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</si>
  <si>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</si>
  <si>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</si>
  <si>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</si>
  <si>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</si>
  <si>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</si>
  <si>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</si>
  <si>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</si>
  <si>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</si>
  <si>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</si>
  <si>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</si>
  <si>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</si>
  <si>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</si>
  <si>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</si>
  <si>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</si>
  <si>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</si>
  <si>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</si>
  <si>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</si>
  <si>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</si>
  <si>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</si>
  <si>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</si>
  <si>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</si>
  <si>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</si>
  <si>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</si>
  <si>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</si>
  <si>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</si>
  <si>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</si>
  <si>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</si>
  <si>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</si>
  <si>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</si>
  <si>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</si>
  <si>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</si>
  <si>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</si>
  <si>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</si>
  <si>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</si>
  <si>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</si>
  <si>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</si>
  <si>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</si>
  <si>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</si>
  <si>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</si>
  <si>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</si>
  <si>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</si>
  <si>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</si>
  <si>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</si>
  <si>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</si>
  <si>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</si>
  <si>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</si>
  <si>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</si>
  <si>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</si>
  <si>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</si>
  <si>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</si>
  <si>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</si>
  <si>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</si>
  <si>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</si>
  <si>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</si>
  <si>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</si>
  <si>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</si>
  <si>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</si>
  <si>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</si>
  <si>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</si>
  <si>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</si>
  <si>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</si>
  <si>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</si>
  <si>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</si>
  <si>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</si>
  <si>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</si>
  <si>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</si>
  <si>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</si>
  <si>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</si>
  <si>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</si>
  <si>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</si>
  <si>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</si>
  <si>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</si>
  <si>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</si>
  <si>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</si>
  <si>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</si>
  <si>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</si>
  <si>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</si>
  <si>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</si>
  <si>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</si>
  <si>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</si>
  <si>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</si>
  <si>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</si>
  <si>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</si>
  <si>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</si>
  <si>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</si>
  <si>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</si>
  <si>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</si>
  <si>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</si>
  <si>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</si>
  <si>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</si>
  <si>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</si>
  <si>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</si>
  <si>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</si>
  <si>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</si>
  <si>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</si>
  <si>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</si>
  <si>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</si>
  <si>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</si>
  <si>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</si>
  <si>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</si>
  <si>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</si>
  <si>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</si>
  <si>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</si>
  <si>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</si>
  <si>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</si>
  <si>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</si>
  <si>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</si>
  <si>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</si>
  <si>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</si>
  <si>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</si>
  <si>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</si>
  <si>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</si>
  <si>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</si>
  <si>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</si>
  <si>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</si>
  <si>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</si>
  <si>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</si>
  <si>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</si>
  <si>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</si>
  <si>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</si>
  <si>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</si>
  <si>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</si>
  <si>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</si>
  <si>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</si>
  <si>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</si>
  <si>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</si>
  <si>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</si>
  <si>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</si>
  <si>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</si>
  <si>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</si>
  <si>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</si>
  <si>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</si>
  <si>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</si>
  <si>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</si>
  <si>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</si>
  <si>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</si>
  <si>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</si>
  <si>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</si>
  <si>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</si>
  <si>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</si>
  <si>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</si>
  <si>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</si>
  <si>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</si>
  <si>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</si>
  <si>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</si>
  <si>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</si>
  <si>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</si>
  <si>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</si>
  <si>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</si>
  <si>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</si>
  <si>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</si>
  <si>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</si>
  <si>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</si>
  <si>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</si>
  <si>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</si>
  <si>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</si>
  <si>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</si>
  <si>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</si>
  <si>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</si>
  <si>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</si>
  <si>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</si>
  <si>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</si>
  <si>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</si>
  <si>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</si>
  <si>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</si>
  <si>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</si>
  <si>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</si>
  <si>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</si>
  <si>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</si>
  <si>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</si>
  <si>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</si>
  <si>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</si>
  <si>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</si>
  <si>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</si>
  <si>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</si>
  <si>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</si>
  <si>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</si>
  <si>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</si>
  <si>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</si>
  <si>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</si>
  <si>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</si>
  <si>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</si>
  <si>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</si>
  <si>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</si>
  <si>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</si>
  <si>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</si>
  <si>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</si>
  <si>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</si>
  <si>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</si>
  <si>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</si>
  <si>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</si>
  <si>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</si>
  <si>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</si>
  <si>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</si>
  <si>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</si>
  <si>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</si>
  <si>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</si>
  <si>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</si>
  <si>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</si>
  <si>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</si>
  <si>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</si>
  <si>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</si>
  <si>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</si>
  <si>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</si>
  <si>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</si>
  <si>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</si>
  <si>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</si>
  <si>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</si>
  <si>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</si>
  <si>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</si>
  <si>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</si>
  <si>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</si>
  <si>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</si>
  <si>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</si>
  <si>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</si>
  <si>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</si>
  <si>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</si>
  <si>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</si>
  <si>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</si>
  <si>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</si>
  <si>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</si>
  <si>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</si>
  <si>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</si>
  <si>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</si>
  <si>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</si>
  <si>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</si>
  <si>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</si>
  <si>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</si>
  <si>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</si>
  <si>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</si>
  <si>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</si>
  <si>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</si>
  <si>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</si>
  <si>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</si>
  <si>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</si>
  <si>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</si>
  <si>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</si>
  <si>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</si>
  <si>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</si>
  <si>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</si>
  <si>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</si>
  <si>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</si>
  <si>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</si>
  <si>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</si>
  <si>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</si>
  <si>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</si>
  <si>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</si>
  <si>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</si>
  <si>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</si>
  <si>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</si>
  <si>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</si>
  <si>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</si>
  <si>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</si>
  <si>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</si>
  <si>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</si>
  <si>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</si>
  <si>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</si>
  <si>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</si>
  <si>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</si>
  <si>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</si>
  <si>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</si>
  <si>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</si>
  <si>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</si>
  <si>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</si>
  <si>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</si>
  <si>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</si>
  <si>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</si>
  <si>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</si>
  <si>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</si>
  <si>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</si>
  <si>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</si>
  <si>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</si>
  <si>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</si>
  <si>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</si>
  <si>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</si>
  <si>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</si>
  <si>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</si>
  <si>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</si>
  <si>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</si>
  <si>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</si>
  <si>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</si>
  <si>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</si>
  <si>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</si>
  <si>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</si>
  <si>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</si>
  <si>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</si>
  <si>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</si>
  <si>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</si>
  <si>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</si>
  <si>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</si>
  <si>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</si>
  <si>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</si>
  <si>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</si>
  <si>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</si>
  <si>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</si>
  <si>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</si>
  <si>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</si>
  <si>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</si>
  <si>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</si>
  <si>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</si>
  <si>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</si>
  <si>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</si>
  <si>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</si>
  <si>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</si>
  <si>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</si>
  <si>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</si>
  <si>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</si>
  <si>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</si>
  <si>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</si>
  <si>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</si>
  <si>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</si>
  <si>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</si>
  <si>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</si>
  <si>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</si>
  <si>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</si>
  <si>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</si>
  <si>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</si>
  <si>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</si>
  <si>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</si>
  <si>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</si>
  <si>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</si>
  <si>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</si>
  <si>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</si>
  <si>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</si>
  <si>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</si>
  <si>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</si>
  <si>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</si>
  <si>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</si>
  <si>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</si>
  <si>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</si>
  <si>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</si>
  <si>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</si>
  <si>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</si>
  <si>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</si>
  <si>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</si>
  <si>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</si>
  <si>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</si>
  <si>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</si>
  <si>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</si>
  <si>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</si>
  <si>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</si>
  <si>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</si>
  <si>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</si>
  <si>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</si>
  <si>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</si>
  <si>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</si>
  <si>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</si>
  <si>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</si>
  <si>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</si>
  <si>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</si>
  <si>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</si>
  <si>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</si>
  <si>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</si>
  <si>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</si>
  <si>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</si>
  <si>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</si>
  <si>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</si>
  <si>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</si>
  <si>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</si>
  <si>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</si>
  <si>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</si>
  <si>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</si>
  <si>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</si>
  <si>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</si>
  <si>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</si>
  <si>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</si>
  <si>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</si>
  <si>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</si>
  <si>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</si>
  <si>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</si>
  <si>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</si>
  <si>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</si>
  <si>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</si>
  <si>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</si>
  <si>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</si>
  <si>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</si>
  <si>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</si>
  <si>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</si>
  <si>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</si>
  <si>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</si>
  <si>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</si>
  <si>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</si>
  <si>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</si>
  <si>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</si>
  <si>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</si>
  <si>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</si>
  <si>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</si>
  <si>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</si>
  <si>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</si>
  <si>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</si>
  <si>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</si>
  <si>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</si>
  <si>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</si>
  <si>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</si>
  <si>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</si>
  <si>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</si>
  <si>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</si>
  <si>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</si>
  <si>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</si>
  <si>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</si>
  <si>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</si>
  <si>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</si>
  <si>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</si>
  <si>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</si>
  <si>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</si>
  <si>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</si>
  <si>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</si>
  <si>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</si>
  <si>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</si>
  <si>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</si>
  <si>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</si>
  <si>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</si>
  <si>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</si>
  <si>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</si>
  <si>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</si>
  <si>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</si>
  <si>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</si>
  <si>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</si>
  <si>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</si>
  <si>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</si>
  <si>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</si>
  <si>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</si>
  <si>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</si>
  <si>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</si>
  <si>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</si>
  <si>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</si>
  <si>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</si>
  <si>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</si>
  <si>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</si>
  <si>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</si>
  <si>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</si>
  <si>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</si>
  <si>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</si>
  <si>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</si>
  <si>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</si>
  <si>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</si>
  <si>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</si>
  <si>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</si>
  <si>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</si>
  <si>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</si>
  <si>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</si>
  <si>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</si>
  <si>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</si>
  <si>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</si>
  <si>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</si>
  <si>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</si>
  <si>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</si>
  <si>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</si>
  <si>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</si>
  <si>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</si>
  <si>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</si>
  <si>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</si>
  <si>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</si>
  <si>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</si>
  <si>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</si>
  <si>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</si>
  <si>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</si>
  <si>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</si>
  <si>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</si>
  <si>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</si>
  <si>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</si>
  <si>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</si>
  <si>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</si>
  <si>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</si>
  <si>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</si>
  <si>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</si>
  <si>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</si>
  <si>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</si>
  <si>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</si>
  <si>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</si>
  <si>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</si>
  <si>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</si>
  <si>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</si>
  <si>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</si>
  <si>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</si>
  <si>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</si>
  <si>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</si>
  <si>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</si>
  <si>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</si>
  <si>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</si>
  <si>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</si>
  <si>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</si>
  <si>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</si>
  <si>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</si>
  <si>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</si>
  <si>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</si>
  <si>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</si>
  <si>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</si>
  <si>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</si>
  <si>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</si>
  <si>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</si>
  <si>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</si>
  <si>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</si>
  <si>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</si>
  <si>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</si>
  <si>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</si>
  <si>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</si>
  <si>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</si>
  <si>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</si>
  <si>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</si>
  <si>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</si>
  <si>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</si>
  <si>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</si>
  <si>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</si>
  <si>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</si>
  <si>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</si>
  <si>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</si>
  <si>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</si>
  <si>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</si>
  <si>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</si>
  <si>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</si>
  <si>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</si>
  <si>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</si>
  <si>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</si>
  <si>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</si>
  <si>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</si>
  <si>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</si>
  <si>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</si>
  <si>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</si>
  <si>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</si>
  <si>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</si>
  <si>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</si>
  <si>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</si>
  <si>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</si>
  <si>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</si>
  <si>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</si>
  <si>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</si>
  <si>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</si>
  <si>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</si>
  <si>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</si>
  <si>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</si>
  <si>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</si>
  <si>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</si>
  <si>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</si>
  <si>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</si>
  <si>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</si>
  <si>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</si>
  <si>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</si>
  <si>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</si>
  <si>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</si>
  <si>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</si>
  <si>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</si>
  <si>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</si>
  <si>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</si>
  <si>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</si>
  <si>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</si>
  <si>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</si>
  <si>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</si>
  <si>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</si>
  <si>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</si>
  <si>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</si>
  <si>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</si>
  <si>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</si>
  <si>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</si>
  <si>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</si>
  <si>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</si>
  <si>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</si>
  <si>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</si>
  <si>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</si>
  <si>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</si>
  <si>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</si>
  <si>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</si>
  <si>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</si>
  <si>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</si>
  <si>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</si>
  <si>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</si>
  <si>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</si>
  <si>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</si>
  <si>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</si>
  <si>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</si>
  <si>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</si>
  <si>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</si>
  <si>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</si>
  <si>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</si>
  <si>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</si>
  <si>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</si>
  <si>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</si>
  <si>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</si>
  <si>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</si>
  <si>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</si>
  <si>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</si>
  <si>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</si>
  <si>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</si>
  <si>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</si>
  <si>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</si>
  <si>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</si>
  <si>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</si>
  <si>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</si>
  <si>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</si>
  <si>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</si>
  <si>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</si>
  <si>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</si>
  <si>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</si>
  <si>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</si>
  <si>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</si>
  <si>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</si>
  <si>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</si>
  <si>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</si>
  <si>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</si>
  <si>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</si>
  <si>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</si>
  <si>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</si>
  <si>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</si>
  <si>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</si>
  <si>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</si>
  <si>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</si>
  <si>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</si>
  <si>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</si>
  <si>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</si>
  <si>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</si>
  <si>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</si>
  <si>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</si>
  <si>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</si>
  <si>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</si>
  <si>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</si>
  <si>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</si>
  <si>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</si>
  <si>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</si>
  <si>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</si>
  <si>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</si>
  <si>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</si>
  <si>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</si>
  <si>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</si>
  <si>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</si>
  <si>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</si>
  <si>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</si>
  <si>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</si>
  <si>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</si>
  <si>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</si>
  <si>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</si>
  <si>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</si>
  <si>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</si>
  <si>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</si>
  <si>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</si>
  <si>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</si>
  <si>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</si>
  <si>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</si>
  <si>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</si>
  <si>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</si>
  <si>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</si>
  <si>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</si>
  <si>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</si>
  <si>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</si>
  <si>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</si>
  <si>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</si>
  <si>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</si>
  <si>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</si>
  <si>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</si>
  <si>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</si>
  <si>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</si>
  <si>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</si>
  <si>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</si>
  <si>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</si>
  <si>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</si>
  <si>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</si>
  <si>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</si>
  <si>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</si>
  <si>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</si>
  <si>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</si>
  <si>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</si>
  <si>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</si>
  <si>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</si>
  <si>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</si>
  <si>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</si>
  <si>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</si>
  <si>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</si>
  <si>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</si>
  <si>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</si>
  <si>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</si>
  <si>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</si>
  <si>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</si>
  <si>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</si>
  <si>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</si>
  <si>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</si>
  <si>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</si>
  <si>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</si>
  <si>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</si>
  <si>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</si>
  <si>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</si>
  <si>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</si>
  <si>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</si>
  <si>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</si>
  <si>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</si>
  <si>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</si>
  <si>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</si>
  <si>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</si>
  <si>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</si>
  <si>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</si>
  <si>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</si>
  <si>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</si>
  <si>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</si>
  <si>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</si>
  <si>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</si>
  <si>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</si>
  <si>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</si>
  <si>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</si>
  <si>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</si>
  <si>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</si>
  <si>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</si>
  <si>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</si>
  <si>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</si>
  <si>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</si>
  <si>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</si>
  <si>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</si>
  <si>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</si>
  <si>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</si>
  <si>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</si>
  <si>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</si>
  <si>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</si>
  <si>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</si>
  <si>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</si>
  <si>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</si>
  <si>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</si>
  <si>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</si>
  <si>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</si>
  <si>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</si>
  <si>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</si>
  <si>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</si>
  <si>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</si>
  <si>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</si>
  <si>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</si>
  <si>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</si>
  <si>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</si>
  <si>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</si>
  <si>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</si>
  <si>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</si>
  <si>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</si>
  <si>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</si>
  <si>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</si>
  <si>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</si>
  <si>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</si>
  <si>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</si>
  <si>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</si>
  <si>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</si>
  <si>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</si>
  <si>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</si>
  <si>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</si>
  <si>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</si>
  <si>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</si>
  <si>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</si>
  <si>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</si>
  <si>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</si>
  <si>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</si>
  <si>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</si>
  <si>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</si>
  <si>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</si>
  <si>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</si>
  <si>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</si>
  <si>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</si>
  <si>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</si>
  <si>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</si>
  <si>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</si>
  <si>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</si>
  <si>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</si>
  <si>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</si>
  <si>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</si>
  <si>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</si>
  <si>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</si>
  <si>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</si>
  <si>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</si>
  <si>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</si>
  <si>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</si>
  <si>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</si>
  <si>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</si>
  <si>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</si>
  <si>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</si>
  <si>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</si>
  <si>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</si>
  <si>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</si>
  <si>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</si>
  <si>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</si>
  <si>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</si>
  <si>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</si>
  <si>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</si>
  <si>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</si>
  <si>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</si>
  <si>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</si>
  <si>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</si>
  <si>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</si>
  <si>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</si>
  <si>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</si>
  <si>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</si>
  <si>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</si>
  <si>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</si>
  <si>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</si>
  <si>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</si>
  <si>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</si>
  <si>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</si>
  <si>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</si>
  <si>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</si>
  <si>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</si>
  <si>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</si>
  <si>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</si>
  <si>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</si>
  <si>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</si>
  <si>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</si>
  <si>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</si>
  <si>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</si>
  <si>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</si>
  <si>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</si>
  <si>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</si>
  <si>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</si>
  <si>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</si>
  <si>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</si>
  <si>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</si>
  <si>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</si>
  <si>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</si>
  <si>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</si>
  <si>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</si>
  <si>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</si>
  <si>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</si>
  <si>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</si>
  <si>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</si>
  <si>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</si>
  <si>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</si>
  <si>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</si>
  <si>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</si>
  <si>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</si>
  <si>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</si>
  <si>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</si>
  <si>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</si>
  <si>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</si>
  <si>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</si>
  <si>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</si>
  <si>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</si>
  <si>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</si>
  <si>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</si>
  <si>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</si>
  <si>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</si>
  <si>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</si>
  <si>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</si>
  <si>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</si>
  <si>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</si>
  <si>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</si>
  <si>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</si>
  <si>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</si>
  <si>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</si>
  <si>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</si>
  <si>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</si>
  <si>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</si>
  <si>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</si>
  <si>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</si>
  <si>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</si>
  <si>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</si>
  <si>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</si>
  <si>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</si>
  <si>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</si>
  <si>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</si>
  <si>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</si>
  <si>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</si>
  <si>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</si>
  <si>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</si>
  <si>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</si>
  <si>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</si>
  <si>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</si>
  <si>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</si>
  <si>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</si>
  <si>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</si>
  <si>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</si>
  <si>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</si>
  <si>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</si>
  <si>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</si>
  <si>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</si>
  <si>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</si>
  <si>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</si>
  <si>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</si>
  <si>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</si>
  <si>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</si>
  <si>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</si>
  <si>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</si>
  <si>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</si>
  <si>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</si>
  <si>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</si>
  <si>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</si>
  <si>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</si>
  <si>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</si>
  <si>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</si>
  <si>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</si>
  <si>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</si>
  <si>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</si>
  <si>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</si>
  <si>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</si>
  <si>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</si>
  <si>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</si>
  <si>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</si>
  <si>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</si>
  <si>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</si>
  <si>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</si>
  <si>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</si>
  <si>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</si>
  <si>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</si>
  <si>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</si>
  <si>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</si>
  <si>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</si>
  <si>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</si>
  <si>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</si>
  <si>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</si>
  <si>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</si>
  <si>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</si>
  <si>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</si>
  <si>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</si>
  <si>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</si>
  <si>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</si>
  <si>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</si>
  <si>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</si>
  <si>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</si>
  <si>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</si>
  <si>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</si>
  <si>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</si>
  <si>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</si>
  <si>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</si>
  <si>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</si>
  <si>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</si>
  <si>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</si>
  <si>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</si>
  <si>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</si>
  <si>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</si>
  <si>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</si>
  <si>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</si>
  <si>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</si>
  <si>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</si>
  <si>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</si>
  <si>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</si>
  <si>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</si>
  <si>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</si>
  <si>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</si>
  <si>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</si>
  <si>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</si>
  <si>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</si>
  <si>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</si>
  <si>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</si>
  <si>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</si>
  <si>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</si>
  <si>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</si>
  <si>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</si>
  <si>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</si>
  <si>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</si>
  <si>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</si>
  <si>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</si>
  <si>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</si>
  <si>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</si>
  <si>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</si>
  <si>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</si>
  <si>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</si>
  <si>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</si>
  <si>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</si>
  <si>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</si>
  <si>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</si>
  <si>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</si>
  <si>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</si>
  <si>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</si>
  <si>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</si>
  <si>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</si>
  <si>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</si>
  <si>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</si>
  <si>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</si>
  <si>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</si>
  <si>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</si>
  <si>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</si>
  <si>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</si>
  <si>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</si>
  <si>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</si>
  <si>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</si>
  <si>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</si>
  <si>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</si>
  <si>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</si>
  <si>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</si>
  <si>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</si>
  <si>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</si>
  <si>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</si>
  <si>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</si>
  <si>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</si>
  <si>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</si>
  <si>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</si>
  <si>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</si>
  <si>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</si>
  <si>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</si>
  <si>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</si>
  <si>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</si>
  <si>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</si>
  <si>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</si>
  <si>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</si>
  <si>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</si>
  <si>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</si>
  <si>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</si>
  <si>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</si>
  <si>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</si>
  <si>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</si>
  <si>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</si>
  <si>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</si>
  <si>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</si>
  <si>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</si>
  <si>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</si>
  <si>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</si>
  <si>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</si>
  <si>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</si>
  <si>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</si>
  <si>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</si>
  <si>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</si>
  <si>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</si>
  <si>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</si>
  <si>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</si>
  <si>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</si>
  <si>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</si>
  <si>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</si>
  <si>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</si>
  <si>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</si>
  <si>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</si>
  <si>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</si>
  <si>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</si>
  <si>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</si>
  <si>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</si>
  <si>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</si>
  <si>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</si>
  <si>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</si>
  <si>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</si>
  <si>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</si>
  <si>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</si>
  <si>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</si>
  <si>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</si>
  <si>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</si>
  <si>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</si>
  <si>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</si>
  <si>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</si>
  <si>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</si>
  <si>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</si>
  <si>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</si>
  <si>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</si>
  <si>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</si>
  <si>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</si>
  <si>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</si>
  <si>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</si>
  <si>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</si>
  <si>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</si>
  <si>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</si>
  <si>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</si>
  <si>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</si>
  <si>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</si>
  <si>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</si>
  <si>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</si>
  <si>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</si>
  <si>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</si>
  <si>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</si>
  <si>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</si>
  <si>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</si>
  <si>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</si>
  <si>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</si>
  <si>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</si>
  <si>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</si>
  <si>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</si>
  <si>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</si>
  <si>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</si>
  <si>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</si>
  <si>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</si>
  <si>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</si>
  <si>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</si>
  <si>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</si>
  <si>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</si>
  <si>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</si>
  <si>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</si>
  <si>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</si>
  <si>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</si>
  <si>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</si>
  <si>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</si>
  <si>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</si>
  <si>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</si>
  <si>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</si>
  <si>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</si>
  <si>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</si>
  <si>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</si>
  <si>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</si>
  <si>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</si>
  <si>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</si>
  <si>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</si>
  <si>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</si>
  <si>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</si>
  <si>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</si>
  <si>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</si>
  <si>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</si>
  <si>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</si>
  <si>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</si>
  <si>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</si>
  <si>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</si>
  <si>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</si>
  <si>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</si>
  <si>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</si>
  <si>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</si>
  <si>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</si>
  <si>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</si>
  <si>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</si>
  <si>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</si>
  <si>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</si>
  <si>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</si>
  <si>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</si>
  <si>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</si>
  <si>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</si>
  <si>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</si>
  <si>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</si>
  <si>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</si>
  <si>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</si>
  <si>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</si>
  <si>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</si>
  <si>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</si>
  <si>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</si>
  <si>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</si>
  <si>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</si>
  <si>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</si>
  <si>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</si>
  <si>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</si>
  <si>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</si>
  <si>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</si>
  <si>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</si>
  <si>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</si>
  <si>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</si>
  <si>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</si>
  <si>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</si>
  <si>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</si>
  <si>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</si>
  <si>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</si>
  <si>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</si>
  <si>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</si>
  <si>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</si>
  <si>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</si>
  <si>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</si>
  <si>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</si>
  <si>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</si>
  <si>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</si>
  <si>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</si>
  <si>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</si>
  <si>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</si>
  <si>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</si>
  <si>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</si>
  <si>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</si>
  <si>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</si>
  <si>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</si>
  <si>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</si>
  <si>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</si>
  <si>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</si>
  <si>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</si>
  <si>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</si>
  <si>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</si>
  <si>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</si>
  <si>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</si>
  <si>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</si>
  <si>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</si>
  <si>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</si>
  <si>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</si>
  <si>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</si>
  <si>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</si>
  <si>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</si>
  <si>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</si>
  <si>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</si>
  <si>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</si>
  <si>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</si>
  <si>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</si>
  <si>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</si>
  <si>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</si>
  <si>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</si>
  <si>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</si>
  <si>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</si>
  <si>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</si>
  <si>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</si>
  <si>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</si>
  <si>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</si>
  <si>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</si>
  <si>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</si>
  <si>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</si>
  <si>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</si>
  <si>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</si>
  <si>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</si>
  <si>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</si>
  <si>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</si>
  <si>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</si>
  <si>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</si>
  <si>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</si>
  <si>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</si>
  <si>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</si>
  <si>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</si>
  <si>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</si>
  <si>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</si>
  <si>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</si>
  <si>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</si>
  <si>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</si>
  <si>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</si>
  <si>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</si>
  <si>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</si>
  <si>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</si>
  <si>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</si>
  <si>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</si>
  <si>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</si>
  <si>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</si>
  <si>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</si>
  <si>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</si>
  <si>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</si>
  <si>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</si>
  <si>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</si>
  <si>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</si>
  <si>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</si>
  <si>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</si>
  <si>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</si>
  <si>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</si>
  <si>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</si>
  <si>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</si>
  <si>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</si>
  <si>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</si>
  <si>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</si>
  <si>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</si>
  <si>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</si>
  <si>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</si>
  <si>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</si>
  <si>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</si>
  <si>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</si>
  <si>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</si>
  <si>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</si>
  <si>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</si>
  <si>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</si>
  <si>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</si>
  <si>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</si>
  <si>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</si>
  <si>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</si>
  <si>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</si>
  <si>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</si>
  <si>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</si>
  <si>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</si>
  <si>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</si>
  <si>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</si>
  <si>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</si>
  <si>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</si>
  <si>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</si>
  <si>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</si>
  <si>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</si>
  <si>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</si>
  <si>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</si>
  <si>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</si>
  <si>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</si>
  <si>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</si>
  <si>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</si>
  <si>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</si>
  <si>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</si>
  <si>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</si>
  <si>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</si>
  <si>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</si>
  <si>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</si>
  <si>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</si>
  <si>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</si>
  <si>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</si>
  <si>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</si>
  <si>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</si>
  <si>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</si>
  <si>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</si>
  <si>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</si>
  <si>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</si>
  <si>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</si>
  <si>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</si>
  <si>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</si>
  <si>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</si>
  <si>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</si>
  <si>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</si>
  <si>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</si>
  <si>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</si>
  <si>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</si>
  <si>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</si>
  <si>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</si>
  <si>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</si>
  <si>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</si>
  <si>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</si>
  <si>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</si>
  <si>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</si>
  <si>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</si>
  <si>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</si>
  <si>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</si>
  <si>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</si>
  <si>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</si>
  <si>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</si>
  <si>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</si>
  <si>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</si>
  <si>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</si>
  <si>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</si>
  <si>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</si>
  <si>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</si>
  <si>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</si>
  <si>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</si>
  <si>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</si>
  <si>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</si>
  <si>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</si>
  <si>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</si>
  <si>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</si>
  <si>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</si>
  <si>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</si>
  <si>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</si>
  <si>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</si>
  <si>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</si>
  <si>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</si>
  <si>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</si>
  <si>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</si>
  <si>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</si>
  <si>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</si>
  <si>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</si>
  <si>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</si>
  <si>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</si>
  <si>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</si>
  <si>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</si>
  <si>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</si>
  <si>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</si>
  <si>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</si>
  <si>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</si>
  <si>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</si>
  <si>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</si>
  <si>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</si>
  <si>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</si>
  <si>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</si>
  <si>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</si>
  <si>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</si>
  <si>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</si>
  <si>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</si>
  <si>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</si>
  <si>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</si>
  <si>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</si>
  <si>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</si>
  <si>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</si>
  <si>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</si>
  <si>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</si>
  <si>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</si>
  <si>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</si>
  <si>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</si>
  <si>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</si>
  <si>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</si>
  <si>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</si>
  <si>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</si>
  <si>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</si>
  <si>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</si>
  <si>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</si>
  <si>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</si>
  <si>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</si>
  <si>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</si>
  <si>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</si>
  <si>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</si>
  <si>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</si>
  <si>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</si>
  <si>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</si>
  <si>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</si>
  <si>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</si>
  <si>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</si>
  <si>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</si>
  <si>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</si>
  <si>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</si>
  <si>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</si>
  <si>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</si>
  <si>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</si>
  <si>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</si>
  <si>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</si>
  <si>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</si>
  <si>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</si>
  <si>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</si>
  <si>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</si>
  <si>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</si>
  <si>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</si>
  <si>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</si>
  <si>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</si>
  <si>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</si>
  <si>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</si>
  <si>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</si>
  <si>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</si>
  <si>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</si>
  <si>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</si>
  <si>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</si>
  <si>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</si>
  <si>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</si>
  <si>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</si>
  <si>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</si>
  <si>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</si>
  <si>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</si>
  <si>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</si>
  <si>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</si>
  <si>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</si>
  <si>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</si>
  <si>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</si>
  <si>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</si>
  <si>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</si>
  <si>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</si>
  <si>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</si>
  <si>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</si>
  <si>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</si>
  <si>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</si>
  <si>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</si>
  <si>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</si>
  <si>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</si>
  <si>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</si>
  <si>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</si>
  <si>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</si>
  <si>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</si>
  <si>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</si>
  <si>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</si>
  <si>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</si>
  <si>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</si>
  <si>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</si>
  <si>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</si>
  <si>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</si>
  <si>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</si>
  <si>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</si>
  <si>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</si>
  <si>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</si>
  <si>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</si>
  <si>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</si>
  <si>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</si>
  <si>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</si>
  <si>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</si>
  <si>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</si>
  <si>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</si>
  <si>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</si>
  <si>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</si>
  <si>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</si>
  <si>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</si>
  <si>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</si>
  <si>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</si>
  <si>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</si>
  <si>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</si>
  <si>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</si>
  <si>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</si>
  <si>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</si>
  <si>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</si>
  <si>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</si>
  <si>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</si>
  <si>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</si>
  <si>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</si>
  <si>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</si>
  <si>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</si>
  <si>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</si>
  <si>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</si>
  <si>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</si>
  <si>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</si>
  <si>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</si>
  <si>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</si>
  <si>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</si>
  <si>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</si>
  <si>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</si>
  <si>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</si>
  <si>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</si>
  <si>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</si>
  <si>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</si>
  <si>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</si>
  <si>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</si>
  <si>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</si>
  <si>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</si>
  <si>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</si>
  <si>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</si>
  <si>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</si>
  <si>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</si>
  <si>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</si>
  <si>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</si>
  <si>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</si>
  <si>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</si>
  <si>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</si>
  <si>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</si>
  <si>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</si>
  <si>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</si>
  <si>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</si>
  <si>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</si>
  <si>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</si>
  <si>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</si>
  <si>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</si>
  <si>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</si>
  <si>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</si>
  <si>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</si>
  <si>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</si>
  <si>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</si>
  <si>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</si>
  <si>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</si>
  <si>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</si>
  <si>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</si>
  <si>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</si>
  <si>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</si>
  <si>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</si>
  <si>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</si>
  <si>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</si>
  <si>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</si>
  <si>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</si>
  <si>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</si>
  <si>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</si>
  <si>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</si>
  <si>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</si>
  <si>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</si>
  <si>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</si>
  <si>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</si>
  <si>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</si>
  <si>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</si>
  <si>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</si>
  <si>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</si>
  <si>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</si>
  <si>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</si>
  <si>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</si>
  <si>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</si>
  <si>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</si>
  <si>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</si>
  <si>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</si>
  <si>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</si>
  <si>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</si>
  <si>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</si>
  <si>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</si>
  <si>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</si>
  <si>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</si>
  <si>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</si>
  <si>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</si>
  <si>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</si>
  <si>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</si>
  <si>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</si>
  <si>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</si>
  <si>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</si>
  <si>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</si>
  <si>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</si>
  <si>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</si>
  <si>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</si>
  <si>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</si>
  <si>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</si>
  <si>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</si>
  <si>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</si>
  <si>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</si>
  <si>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</si>
  <si>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</si>
  <si>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</si>
  <si>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</si>
  <si>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</si>
  <si>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</si>
  <si>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</si>
  <si>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</si>
  <si>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</si>
  <si>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</si>
  <si>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</si>
  <si>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</si>
  <si>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</si>
  <si>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</si>
  <si>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</si>
  <si>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</si>
  <si>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</si>
  <si>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</si>
  <si>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</si>
  <si>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</si>
  <si>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</si>
  <si>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</si>
  <si>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</si>
  <si>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</si>
  <si>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</si>
  <si>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</si>
  <si>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</si>
  <si>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</si>
  <si>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</si>
  <si>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</si>
  <si>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</si>
  <si>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</si>
  <si>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</si>
  <si>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</si>
  <si>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</si>
  <si>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</si>
  <si>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</si>
  <si>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</si>
  <si>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</si>
  <si>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</si>
  <si>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</si>
  <si>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</si>
  <si>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</si>
  <si>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</si>
  <si>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</si>
  <si>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</si>
  <si>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</si>
  <si>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</si>
  <si>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</si>
  <si>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</si>
  <si>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</si>
  <si>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</si>
  <si>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</si>
  <si>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</si>
  <si>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</si>
  <si>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</si>
  <si>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</si>
  <si>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</si>
  <si>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</si>
  <si>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</si>
  <si>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</si>
  <si>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</si>
  <si>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</si>
  <si>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</si>
  <si>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</si>
  <si>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</si>
  <si>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</si>
  <si>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</si>
  <si>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</si>
  <si>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</si>
  <si>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</si>
  <si>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</si>
  <si>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</si>
  <si>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</si>
  <si>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</si>
  <si>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</si>
  <si>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</si>
  <si>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</si>
  <si>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</si>
  <si>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</si>
  <si>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</si>
  <si>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</si>
  <si>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</si>
  <si>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</si>
  <si>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</si>
  <si>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</si>
  <si>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</si>
  <si>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</si>
  <si>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</si>
  <si>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</si>
  <si>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</si>
  <si>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</si>
  <si>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</si>
  <si>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</si>
  <si>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</si>
  <si>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</si>
  <si>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</si>
  <si>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</si>
  <si>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</si>
  <si>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</si>
  <si>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</si>
  <si>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</si>
  <si>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</si>
  <si>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</si>
  <si>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</si>
  <si>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</si>
  <si>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</si>
  <si>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</si>
  <si>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</si>
  <si>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</si>
  <si>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</si>
  <si>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</si>
  <si>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</si>
  <si>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</si>
  <si>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</si>
  <si>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</si>
  <si>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</si>
  <si>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</si>
  <si>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</si>
  <si>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</si>
  <si>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</si>
  <si>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</si>
  <si>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</si>
  <si>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</si>
  <si>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</si>
  <si>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</si>
  <si>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</si>
  <si>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</si>
  <si>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</si>
  <si>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</si>
  <si>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</si>
  <si>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</si>
  <si>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</si>
  <si>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</si>
  <si>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</si>
  <si>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</si>
  <si>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</si>
  <si>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</si>
  <si>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</si>
  <si>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</si>
  <si>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</si>
  <si>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</si>
  <si>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</si>
  <si>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</si>
  <si>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</si>
  <si>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</si>
  <si>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</si>
  <si>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</si>
  <si>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</si>
  <si>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</si>
  <si>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</si>
  <si>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</si>
  <si>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</si>
  <si>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</si>
  <si>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</si>
  <si>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</si>
  <si>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</si>
  <si>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</si>
  <si>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</si>
  <si>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</si>
  <si>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</si>
  <si>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</si>
  <si>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</si>
  <si>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</si>
  <si>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</si>
  <si>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</si>
  <si>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</si>
  <si>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</si>
  <si>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</si>
  <si>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</si>
  <si>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</si>
  <si>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</si>
  <si>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</si>
  <si>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</si>
  <si>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</si>
  <si>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</si>
  <si>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</si>
  <si>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</si>
  <si>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</si>
  <si>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</si>
  <si>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</si>
  <si>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</si>
  <si>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</si>
  <si>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</si>
  <si>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</si>
  <si>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</si>
  <si>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</si>
  <si>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</si>
  <si>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</si>
  <si>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</si>
  <si>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</si>
  <si>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</si>
  <si>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</si>
  <si>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</si>
  <si>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</si>
  <si>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</si>
  <si>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</si>
  <si>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</si>
  <si>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</si>
  <si>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</si>
  <si>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</si>
  <si>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</si>
  <si>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</si>
  <si>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</si>
  <si>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</si>
  <si>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</si>
  <si>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</si>
  <si>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</si>
  <si>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</si>
  <si>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</si>
  <si>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</si>
  <si>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</si>
  <si>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</si>
  <si>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</si>
  <si>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</si>
  <si>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</si>
  <si>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</si>
  <si>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</si>
  <si>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</si>
  <si>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</si>
  <si>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</si>
  <si>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</si>
  <si>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</si>
  <si>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</si>
  <si>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</si>
  <si>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</si>
  <si>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</si>
  <si>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</si>
  <si>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</si>
  <si>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</si>
  <si>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</si>
  <si>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</si>
  <si>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</si>
  <si>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</si>
  <si>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</si>
  <si>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</si>
  <si>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</si>
  <si>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</si>
  <si>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</si>
  <si>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</si>
  <si>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</si>
  <si>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</si>
  <si>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</si>
  <si>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</si>
  <si>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</si>
  <si>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</si>
  <si>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</si>
  <si>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</si>
  <si>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</si>
  <si>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</si>
  <si>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</si>
  <si>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</si>
  <si>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</si>
  <si>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</si>
  <si>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</si>
  <si>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</si>
  <si>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</si>
  <si>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</si>
  <si>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</si>
  <si>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</si>
  <si>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</si>
  <si>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</si>
  <si>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</si>
  <si>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</si>
  <si>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</si>
  <si>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</si>
  <si>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</si>
  <si>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</si>
  <si>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</si>
  <si>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</si>
  <si>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</si>
  <si>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</si>
  <si>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</si>
  <si>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</si>
  <si>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</si>
  <si>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</si>
  <si>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</si>
  <si>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</si>
  <si>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</si>
  <si>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</si>
  <si>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</si>
  <si>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</si>
  <si>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</si>
  <si>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</si>
  <si>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</si>
  <si>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</si>
  <si>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</si>
  <si>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</si>
  <si>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</si>
  <si>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</si>
  <si>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</si>
  <si>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</si>
  <si>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</si>
  <si>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</si>
  <si>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</si>
  <si>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</si>
  <si>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</si>
  <si>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</si>
  <si>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</si>
  <si>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</si>
  <si>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</si>
  <si>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</si>
  <si>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</si>
  <si>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</si>
  <si>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</si>
  <si>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</si>
  <si>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</si>
  <si>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</si>
  <si>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</si>
  <si>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</si>
  <si>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</si>
  <si>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</si>
  <si>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</si>
  <si>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</si>
  <si>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</si>
  <si>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</si>
  <si>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</si>
  <si>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</si>
  <si>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</si>
  <si>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</si>
  <si>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</si>
  <si>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</si>
  <si>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</si>
  <si>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</si>
  <si>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</si>
  <si>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</si>
  <si>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</si>
  <si>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</si>
  <si>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</si>
  <si>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</si>
  <si>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</si>
  <si>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</si>
  <si>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</si>
  <si>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</si>
  <si>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</si>
  <si>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</si>
  <si>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</si>
  <si>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</si>
  <si>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</si>
  <si>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</si>
  <si>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</si>
  <si>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</si>
  <si>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</si>
  <si>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</si>
  <si>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</si>
  <si>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</si>
  <si>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</si>
  <si>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</si>
  <si>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</si>
  <si>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</si>
  <si>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</si>
  <si>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</si>
  <si>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</si>
  <si>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</si>
  <si>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</si>
  <si>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</si>
  <si>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</si>
  <si>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</si>
  <si>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</si>
  <si>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</si>
  <si>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</si>
  <si>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</si>
  <si>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</si>
  <si>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</si>
  <si>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</si>
  <si>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</si>
  <si>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</si>
  <si>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</si>
  <si>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</si>
  <si>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</si>
  <si>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</si>
  <si>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</si>
  <si>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</si>
  <si>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</si>
  <si>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</si>
  <si>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</si>
  <si>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</si>
  <si>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</si>
  <si>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</si>
  <si>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</si>
  <si>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</si>
  <si>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</si>
  <si>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</si>
  <si>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</si>
  <si>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</si>
  <si>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</si>
  <si>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</si>
  <si>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</si>
  <si>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</si>
  <si>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</si>
  <si>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</si>
  <si>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</si>
  <si>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</si>
  <si>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</si>
  <si>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</si>
  <si>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</si>
  <si>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</si>
  <si>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</si>
  <si>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</si>
  <si>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</si>
  <si>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</si>
  <si>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</si>
  <si>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</si>
  <si>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</si>
  <si>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</si>
  <si>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</si>
  <si>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</si>
  <si>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</si>
  <si>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</si>
  <si>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</si>
  <si>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</si>
  <si>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</si>
  <si>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</si>
  <si>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</si>
  <si>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</si>
  <si>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</si>
  <si>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</si>
  <si>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</si>
  <si>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</si>
  <si>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</si>
  <si>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</si>
  <si>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</si>
  <si>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</si>
  <si>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</si>
  <si>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</si>
  <si>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</si>
  <si>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</si>
  <si>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</si>
  <si>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</si>
  <si>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</si>
  <si>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</si>
  <si>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</si>
  <si>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</si>
  <si>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</si>
  <si>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</si>
  <si>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</si>
  <si>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</si>
  <si>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</si>
  <si>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</si>
  <si>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</si>
  <si>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</si>
  <si>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</si>
  <si>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</si>
  <si>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</si>
  <si>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</si>
  <si>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</si>
  <si>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</si>
  <si>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</si>
  <si>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</si>
  <si>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</si>
  <si>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</si>
  <si>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</si>
  <si>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</si>
  <si>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</si>
  <si>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</si>
  <si>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</si>
  <si>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</si>
  <si>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</si>
  <si>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</si>
  <si>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</si>
  <si>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</si>
  <si>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</si>
  <si>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</si>
  <si>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</si>
  <si>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</si>
  <si>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</si>
  <si>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</si>
  <si>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</si>
  <si>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</si>
  <si>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</si>
  <si>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</si>
  <si>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</si>
  <si>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</si>
  <si>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</si>
  <si>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</si>
  <si>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</si>
  <si>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</si>
  <si>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</si>
  <si>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</si>
  <si>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</si>
  <si>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</si>
  <si>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</si>
  <si>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</si>
  <si>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</si>
  <si>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</si>
  <si>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</si>
  <si>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</si>
  <si>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</si>
  <si>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</si>
  <si>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</si>
  <si>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</si>
  <si>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</si>
  <si>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</si>
  <si>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</si>
  <si>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</si>
  <si>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</si>
  <si>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</si>
  <si>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</si>
  <si>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</si>
  <si>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</si>
  <si>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</si>
  <si>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</si>
  <si>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</si>
  <si>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</si>
  <si>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</si>
  <si>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</si>
  <si>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</si>
  <si>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</si>
  <si>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</si>
  <si>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</si>
  <si>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</si>
  <si>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</si>
  <si>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</si>
  <si>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</si>
  <si>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</si>
  <si>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</si>
  <si>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</si>
  <si>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</si>
  <si>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</si>
  <si>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</si>
  <si>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</si>
  <si>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</si>
  <si>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</si>
  <si>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</si>
  <si>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</si>
  <si>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</si>
  <si>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</si>
  <si>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</si>
  <si>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</si>
  <si>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</si>
  <si>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</si>
  <si>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</si>
  <si>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</si>
  <si>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</si>
  <si>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</si>
  <si>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</si>
  <si>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</si>
  <si>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</si>
  <si>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</si>
  <si>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</si>
  <si>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</si>
  <si>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</si>
  <si>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</si>
  <si>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</si>
  <si>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</si>
  <si>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</si>
  <si>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</si>
  <si>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</si>
  <si>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</si>
  <si>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</si>
  <si>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</si>
  <si>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</si>
  <si>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</si>
  <si>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</si>
  <si>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</si>
  <si>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</si>
  <si>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</si>
  <si>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</si>
  <si>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</si>
  <si>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</si>
  <si>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</si>
  <si>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</si>
  <si>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</si>
  <si>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</si>
  <si>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</si>
  <si>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</si>
  <si>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</si>
  <si>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</si>
  <si>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</si>
  <si>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</si>
  <si>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</si>
  <si>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</si>
  <si>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</si>
  <si>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</si>
  <si>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</si>
  <si>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</si>
  <si>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</si>
  <si>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</si>
  <si>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</si>
  <si>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</si>
  <si>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</si>
  <si>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</si>
  <si>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</si>
  <si>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</si>
  <si>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</si>
  <si>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</si>
  <si>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</si>
  <si>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</si>
  <si>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</si>
  <si>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</si>
  <si>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</si>
  <si>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</si>
  <si>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</si>
  <si>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</si>
  <si>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</si>
  <si>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</si>
  <si>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</si>
  <si>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</si>
  <si>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</si>
  <si>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</si>
  <si>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</si>
  <si>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</si>
  <si>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</si>
  <si>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</si>
  <si>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</si>
  <si>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</si>
  <si>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</si>
  <si>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</si>
  <si>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</si>
  <si>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</si>
  <si>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</si>
  <si>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</si>
  <si>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</si>
  <si>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</si>
  <si>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</si>
  <si>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</si>
  <si>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</si>
  <si>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</si>
  <si>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</si>
  <si>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</si>
  <si>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</si>
  <si>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</si>
  <si>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</si>
  <si>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</si>
  <si>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</si>
  <si>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</si>
  <si>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</si>
  <si>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</si>
  <si>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</si>
  <si>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</si>
  <si>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</si>
  <si>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</si>
  <si>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</si>
  <si>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</si>
  <si>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</si>
  <si>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</si>
  <si>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</si>
  <si>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</si>
  <si>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</si>
  <si>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</si>
  <si>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</si>
  <si>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</si>
  <si>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</si>
  <si>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</si>
  <si>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</si>
  <si>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</si>
  <si>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</si>
  <si>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</si>
  <si>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</si>
  <si>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</si>
  <si>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</si>
  <si>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</si>
  <si>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</si>
  <si>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</si>
  <si>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</si>
  <si>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</si>
  <si>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</si>
  <si>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</si>
  <si>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</si>
  <si>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</si>
  <si>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</si>
  <si>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</si>
  <si>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</si>
  <si>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</si>
  <si>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</si>
  <si>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</si>
  <si>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</si>
  <si>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</si>
  <si>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</si>
  <si>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</si>
  <si>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</si>
  <si>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</si>
  <si>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</si>
  <si>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</si>
  <si>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</si>
  <si>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</si>
  <si>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</si>
  <si>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</si>
  <si>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</si>
  <si>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</si>
  <si>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</si>
  <si>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</si>
  <si>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</si>
  <si>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</si>
  <si>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</si>
  <si>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</si>
  <si>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</si>
  <si>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</si>
  <si>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</si>
  <si>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</si>
  <si>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</si>
  <si>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</si>
  <si>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</si>
  <si>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</si>
  <si>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</si>
  <si>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</si>
  <si>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</si>
  <si>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</si>
  <si>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</si>
  <si>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</si>
  <si>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</si>
  <si>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</si>
  <si>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</si>
  <si>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</si>
  <si>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</si>
  <si>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</si>
  <si>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</si>
  <si>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</si>
  <si>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</si>
  <si>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</si>
  <si>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</si>
  <si>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</si>
  <si>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</si>
  <si>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</si>
  <si>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</si>
  <si>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</si>
  <si>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</si>
  <si>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</si>
  <si>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</si>
  <si>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</si>
  <si>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</si>
  <si>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</si>
  <si>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</si>
  <si>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</si>
  <si>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</si>
  <si>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</si>
  <si>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</si>
  <si>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</si>
  <si>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</si>
  <si>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</si>
  <si>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</si>
  <si>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</si>
  <si>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</si>
  <si>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</si>
  <si>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</si>
  <si>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</si>
  <si>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</si>
  <si>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</si>
  <si>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</si>
  <si>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</si>
  <si>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</si>
  <si>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</si>
  <si>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</si>
  <si>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</si>
  <si>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</si>
  <si>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</si>
  <si>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</si>
  <si>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</si>
  <si>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</si>
  <si>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</si>
  <si>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</si>
  <si>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</si>
  <si>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</si>
  <si>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</si>
  <si>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</si>
  <si>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</si>
  <si>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</si>
  <si>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</si>
  <si>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</si>
  <si>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</si>
  <si>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</si>
  <si>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</si>
  <si>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</si>
  <si>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</si>
  <si>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</si>
  <si>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</si>
  <si>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</si>
  <si>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</si>
  <si>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</si>
  <si>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</si>
  <si>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</si>
  <si>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</si>
  <si>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</si>
  <si>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</si>
  <si>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</si>
  <si>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</si>
  <si>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</si>
  <si>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</si>
  <si>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</si>
  <si>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</si>
  <si>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</si>
  <si>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</si>
  <si>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</si>
  <si>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</si>
  <si>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</si>
  <si>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</si>
  <si>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</si>
  <si>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</si>
  <si>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</si>
  <si>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</si>
  <si>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</si>
  <si>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</si>
  <si>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</si>
  <si>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</si>
  <si>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</si>
  <si>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</si>
  <si>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</si>
  <si>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</si>
  <si>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</si>
  <si>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</si>
  <si>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</si>
  <si>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</si>
  <si>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</si>
  <si>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</si>
  <si>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</si>
  <si>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</si>
  <si>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</si>
  <si>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</si>
  <si>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</si>
  <si>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</si>
  <si>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</si>
  <si>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</si>
  <si>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</si>
  <si>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</si>
  <si>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</si>
  <si>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</si>
  <si>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</si>
  <si>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</si>
  <si>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</si>
  <si>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</si>
  <si>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</si>
  <si>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</si>
  <si>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</si>
  <si>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</si>
  <si>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</si>
  <si>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</si>
  <si>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</si>
  <si>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</si>
  <si>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</si>
  <si>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</si>
  <si>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</si>
  <si>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</si>
  <si>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</si>
  <si>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</si>
  <si>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</si>
  <si>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</si>
  <si>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</si>
  <si>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</si>
  <si>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</si>
  <si>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</si>
  <si>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</si>
  <si>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</si>
  <si>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</si>
  <si>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</si>
  <si>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</si>
  <si>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</si>
  <si>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</si>
  <si>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</si>
  <si>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</si>
  <si>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</si>
  <si>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</si>
  <si>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</si>
  <si>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</si>
  <si>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</si>
  <si>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</si>
  <si>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</si>
  <si>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</si>
  <si>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</si>
  <si>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</si>
  <si>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</si>
  <si>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</si>
  <si>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</si>
  <si>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</si>
  <si>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</si>
  <si>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</si>
  <si>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</si>
  <si>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</si>
  <si>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</si>
  <si>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</si>
  <si>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</si>
  <si>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</si>
  <si>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</si>
  <si>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</si>
  <si>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</si>
  <si>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</si>
  <si>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</si>
  <si>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</si>
  <si>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</si>
  <si>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</si>
  <si>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</si>
  <si>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</si>
  <si>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</si>
  <si>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</si>
  <si>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</si>
  <si>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</si>
  <si>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</si>
  <si>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</si>
  <si>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</si>
  <si>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</si>
  <si>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</si>
  <si>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</si>
  <si>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</si>
  <si>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</si>
  <si>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</si>
  <si>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</si>
  <si>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</si>
  <si>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</si>
  <si>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</si>
  <si>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</si>
  <si>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</si>
  <si>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</si>
  <si>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</si>
  <si>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</si>
  <si>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</si>
  <si>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</si>
  <si>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</si>
  <si>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</si>
  <si>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</si>
  <si>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</si>
  <si>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</si>
  <si>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</si>
  <si>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</si>
  <si>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</si>
  <si>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</si>
  <si>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</si>
  <si>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</si>
  <si>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</si>
  <si>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</si>
  <si>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</si>
  <si>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</si>
  <si>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</si>
  <si>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</si>
  <si>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</si>
  <si>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</si>
  <si>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</si>
  <si>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</si>
  <si>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</si>
  <si>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</si>
  <si>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</si>
  <si>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</si>
  <si>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</si>
  <si>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</si>
  <si>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</si>
  <si>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</si>
  <si>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</si>
  <si>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</si>
  <si>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</si>
  <si>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</si>
  <si>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</si>
  <si>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</si>
  <si>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</si>
  <si>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</si>
  <si>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</si>
  <si>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</si>
  <si>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</si>
  <si>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</si>
  <si>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</si>
  <si>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</si>
  <si>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</si>
  <si>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</si>
  <si>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</si>
  <si>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</si>
  <si>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</si>
  <si>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</si>
  <si>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</si>
  <si>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</si>
  <si>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</si>
  <si>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</si>
  <si>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</si>
  <si>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</si>
  <si>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</si>
  <si>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</si>
  <si>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</si>
  <si>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</si>
  <si>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</si>
  <si>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</si>
  <si>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</si>
  <si>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</si>
  <si>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</si>
  <si>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</si>
  <si>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</si>
  <si>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</si>
  <si>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</si>
  <si>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</si>
  <si>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</si>
  <si>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</si>
  <si>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</si>
  <si>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</si>
  <si>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</si>
  <si>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</si>
  <si>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</si>
  <si>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</si>
  <si>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</si>
  <si>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</si>
  <si>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</si>
  <si>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</si>
  <si>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</si>
  <si>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</si>
  <si>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</si>
  <si>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</si>
  <si>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</si>
  <si>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</si>
  <si>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</si>
  <si>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</si>
  <si>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</si>
  <si>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</si>
  <si>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</si>
  <si>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</si>
  <si>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</si>
  <si>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</si>
  <si>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</si>
  <si>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</si>
  <si>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</si>
  <si>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</si>
  <si>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</si>
  <si>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</si>
  <si>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</si>
  <si>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</si>
  <si>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</si>
  <si>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</si>
  <si>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</si>
  <si>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</si>
  <si>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</si>
  <si>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</si>
  <si>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</si>
  <si>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</si>
  <si>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</si>
  <si>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</si>
  <si>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</si>
  <si>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</si>
  <si>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</si>
  <si>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</si>
  <si>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</si>
  <si>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</si>
  <si>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</si>
  <si>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</si>
  <si>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</si>
  <si>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</si>
  <si>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</si>
  <si>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</si>
  <si>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</si>
  <si>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</si>
  <si>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</si>
  <si>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</si>
  <si>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</si>
  <si>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</si>
  <si>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</si>
  <si>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</si>
  <si>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</si>
  <si>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</si>
  <si>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</si>
  <si>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</si>
  <si>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</si>
  <si>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</si>
  <si>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</si>
  <si>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</si>
  <si>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</si>
  <si>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</si>
  <si>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</si>
  <si>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</si>
  <si>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</si>
  <si>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</si>
  <si>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</si>
  <si>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</si>
  <si>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</si>
  <si>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</si>
  <si>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</si>
  <si>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</si>
  <si>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</si>
  <si>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</si>
  <si>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</si>
  <si>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</si>
  <si>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</si>
  <si>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</si>
  <si>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</si>
  <si>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</si>
  <si>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</si>
  <si>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</si>
  <si>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</si>
  <si>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</si>
  <si>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</si>
  <si>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</si>
  <si>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</si>
  <si>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</si>
  <si>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</si>
  <si>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</si>
  <si>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</si>
  <si>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</si>
  <si>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</si>
  <si>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</si>
  <si>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</si>
  <si>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</si>
  <si>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</si>
  <si>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</si>
  <si>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</si>
  <si>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</si>
  <si>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</si>
  <si>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</si>
  <si>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</si>
  <si>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</si>
  <si>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</si>
  <si>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</si>
  <si>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</si>
  <si>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</si>
  <si>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</si>
  <si>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</si>
  <si>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</si>
  <si>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</si>
  <si>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</si>
  <si>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</si>
  <si>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</si>
  <si>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</si>
  <si>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</si>
  <si>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</si>
  <si>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</si>
  <si>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</si>
  <si>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</si>
  <si>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</si>
  <si>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</si>
  <si>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</si>
  <si>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</si>
  <si>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</si>
  <si>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</si>
  <si>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</si>
  <si>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</si>
  <si>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</si>
  <si>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</si>
  <si>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</si>
  <si>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</si>
  <si>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</si>
  <si>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</si>
  <si>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</si>
  <si>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</si>
  <si>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</si>
  <si>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</si>
  <si>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</si>
  <si>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</si>
  <si>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</si>
  <si>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</si>
  <si>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</si>
  <si>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</si>
  <si>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</si>
  <si>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</si>
  <si>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</si>
  <si>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</si>
  <si>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</si>
  <si>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</si>
  <si>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</si>
  <si>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</si>
  <si>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</si>
  <si>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</si>
  <si>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</si>
  <si>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</si>
  <si>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</si>
  <si>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</si>
  <si>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</si>
  <si>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</si>
  <si>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</si>
  <si>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</si>
  <si>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</si>
  <si>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</si>
  <si>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</si>
  <si>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</si>
  <si>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</si>
  <si>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</si>
  <si>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</si>
  <si>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</si>
  <si>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</si>
  <si>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</si>
  <si>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</si>
  <si>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</si>
  <si>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</si>
  <si>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</si>
  <si>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</si>
  <si>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</si>
  <si>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</si>
  <si>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</si>
  <si>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</si>
  <si>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</si>
  <si>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</si>
  <si>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</si>
  <si>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</si>
  <si>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</si>
  <si>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</si>
  <si>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</si>
  <si>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</si>
  <si>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</si>
  <si>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</si>
  <si>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</si>
  <si>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</si>
  <si>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</si>
  <si>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</si>
  <si>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</si>
  <si>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</si>
  <si>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</si>
  <si>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</si>
  <si>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</si>
  <si>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</si>
  <si>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</si>
  <si>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</si>
  <si>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</si>
  <si>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</si>
  <si>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</si>
  <si>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</si>
  <si>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</si>
  <si>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</si>
  <si>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</si>
  <si>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</si>
  <si>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</si>
  <si>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</si>
  <si>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</si>
  <si>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</si>
  <si>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</si>
  <si>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</si>
  <si>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</si>
  <si>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</si>
  <si>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</si>
  <si>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</si>
  <si>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</si>
  <si>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</si>
  <si>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</si>
  <si>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</si>
  <si>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</si>
  <si>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</si>
  <si>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</si>
  <si>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</si>
  <si>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</si>
  <si>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</si>
  <si>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</si>
  <si>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</si>
  <si>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</si>
  <si>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</si>
  <si>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</si>
  <si>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</si>
  <si>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</si>
  <si>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</si>
  <si>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</si>
  <si>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</si>
  <si>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</si>
  <si>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</si>
  <si>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</si>
  <si>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</si>
  <si>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</si>
  <si>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</si>
  <si>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</si>
  <si>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</si>
  <si>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</si>
  <si>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</si>
  <si>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</si>
  <si>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</si>
  <si>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</si>
  <si>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</si>
  <si>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</si>
  <si>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</si>
  <si>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</si>
  <si>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</si>
  <si>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</si>
  <si>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</si>
  <si>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</si>
  <si>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</si>
  <si>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</si>
  <si>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</si>
  <si>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</si>
  <si>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</si>
  <si>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</si>
  <si>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</si>
  <si>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</si>
  <si>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</si>
  <si>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</si>
  <si>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</si>
  <si>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</si>
  <si>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</si>
  <si>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</si>
  <si>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</si>
  <si>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</si>
  <si>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</si>
  <si>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</si>
  <si>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</si>
  <si>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</si>
  <si>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</si>
  <si>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</si>
  <si>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</si>
  <si>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</si>
  <si>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</si>
  <si>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</si>
  <si>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</si>
  <si>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</si>
  <si>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</si>
  <si>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</si>
  <si>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</si>
  <si>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</si>
  <si>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</si>
  <si>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</si>
  <si>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</si>
  <si>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</si>
  <si>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</si>
  <si>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</si>
  <si>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</si>
  <si>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</si>
  <si>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</si>
  <si>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</si>
  <si>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</si>
  <si>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</si>
  <si>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</si>
  <si>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</si>
  <si>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</si>
  <si>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</si>
  <si>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</si>
  <si>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</si>
  <si>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</si>
  <si>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</si>
  <si>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</si>
  <si>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</si>
  <si>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</si>
  <si>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</si>
  <si>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</si>
  <si>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</si>
  <si>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</si>
  <si>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</si>
  <si>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</si>
  <si>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</si>
  <si>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</si>
  <si>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</si>
  <si>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</si>
  <si>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</si>
  <si>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</si>
  <si>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</si>
  <si>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</si>
  <si>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</si>
  <si>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</si>
  <si>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</si>
  <si>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</si>
  <si>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</si>
  <si>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</si>
  <si>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</si>
  <si>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</si>
  <si>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</si>
  <si>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</si>
  <si>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</si>
  <si>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</si>
  <si>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</si>
  <si>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</si>
  <si>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</si>
  <si>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</si>
  <si>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</si>
  <si>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</si>
  <si>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</si>
  <si>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</si>
  <si>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</si>
  <si>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</si>
  <si>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</si>
  <si>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</si>
  <si>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</si>
  <si>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</si>
  <si>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</si>
  <si>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</si>
  <si>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</si>
  <si>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</si>
  <si>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</si>
  <si>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</si>
  <si>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</si>
  <si>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</si>
  <si>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</si>
  <si>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</si>
  <si>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</si>
  <si>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</si>
  <si>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</si>
  <si>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</si>
  <si>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</si>
  <si>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</si>
  <si>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</si>
  <si>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</si>
  <si>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</si>
  <si>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</si>
  <si>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</si>
  <si>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</si>
  <si>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</si>
  <si>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</si>
  <si>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</si>
  <si>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</si>
  <si>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</si>
  <si>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</si>
  <si>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</si>
  <si>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</si>
  <si>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</si>
  <si>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</si>
  <si>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</si>
  <si>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</si>
  <si>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</si>
  <si>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</si>
  <si>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</si>
  <si>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</si>
  <si>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</si>
  <si>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</si>
  <si>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</si>
  <si>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</si>
  <si>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</si>
  <si>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</si>
  <si>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</si>
  <si>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</si>
  <si>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</si>
  <si>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</si>
  <si>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</si>
  <si>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</si>
  <si>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</si>
  <si>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</si>
  <si>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</si>
  <si>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</si>
  <si>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</si>
  <si>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</si>
  <si>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</si>
  <si>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</si>
  <si>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</si>
  <si>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</si>
  <si>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</si>
  <si>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</si>
  <si>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</si>
  <si>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</si>
  <si>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</si>
  <si>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</si>
  <si>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</si>
  <si>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</si>
  <si>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</si>
  <si>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</si>
  <si>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</si>
  <si>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</si>
  <si>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</si>
  <si>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</si>
  <si>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</si>
  <si>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</si>
  <si>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</si>
  <si>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</si>
  <si>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</si>
  <si>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</si>
  <si>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</si>
  <si>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</si>
  <si>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</si>
  <si>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</si>
  <si>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</si>
  <si>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</si>
  <si>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</si>
  <si>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</si>
  <si>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</si>
  <si>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</si>
  <si>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</si>
  <si>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</si>
  <si>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</si>
  <si>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</si>
  <si>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</si>
  <si>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</si>
  <si>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</si>
  <si>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</si>
  <si>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</si>
  <si>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</si>
  <si>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</si>
  <si>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</si>
  <si>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</si>
  <si>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</si>
  <si>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</si>
  <si>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</si>
  <si>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</si>
  <si>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</si>
  <si>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</si>
  <si>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</si>
  <si>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</si>
  <si>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</si>
  <si>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</si>
  <si>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</si>
  <si>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</si>
  <si>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</si>
  <si>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</si>
  <si>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</si>
  <si>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</si>
  <si>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</si>
  <si>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</si>
  <si>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</si>
  <si>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</si>
  <si>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</si>
  <si>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</si>
  <si>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</si>
  <si>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</si>
  <si>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</si>
  <si>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</si>
  <si>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</si>
  <si>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</si>
  <si>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</si>
  <si>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</si>
  <si>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</si>
  <si>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</si>
  <si>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</si>
  <si>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</si>
  <si>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</si>
  <si>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</si>
  <si>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</si>
  <si>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</si>
  <si>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</si>
  <si>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</si>
  <si>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</si>
  <si>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</si>
  <si>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</si>
  <si>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</si>
  <si>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</si>
  <si>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</si>
  <si>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</si>
  <si>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</si>
  <si>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</si>
  <si>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</si>
  <si>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</si>
  <si>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</si>
  <si>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</si>
  <si>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</si>
  <si>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</si>
  <si>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</si>
  <si>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</si>
  <si>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</si>
  <si>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</si>
  <si>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</si>
  <si>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</si>
  <si>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</si>
  <si>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</si>
  <si>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</si>
  <si>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</si>
  <si>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</si>
  <si>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</si>
  <si>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</si>
  <si>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</si>
  <si>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</si>
  <si>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</si>
  <si>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</si>
  <si>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</si>
  <si>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</si>
  <si>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</si>
  <si>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</si>
  <si>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</si>
  <si>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</si>
  <si>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</si>
  <si>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</si>
  <si>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</si>
  <si>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</si>
  <si>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</si>
  <si>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</si>
  <si>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</si>
  <si>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</si>
  <si>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</si>
  <si>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</si>
  <si>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</si>
  <si>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</si>
  <si>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</si>
  <si>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</si>
  <si>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</si>
  <si>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</si>
  <si>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</si>
  <si>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</si>
  <si>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</si>
  <si>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</si>
  <si>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</si>
  <si>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</si>
  <si>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</si>
  <si>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</si>
  <si>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</si>
  <si>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</si>
  <si>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</si>
  <si>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</si>
  <si>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</si>
  <si>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</si>
  <si>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</si>
  <si>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</si>
  <si>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</si>
  <si>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</si>
  <si>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</si>
  <si>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</si>
  <si>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</si>
  <si>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</si>
  <si>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</si>
  <si>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</si>
  <si>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</si>
  <si>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</si>
  <si>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</si>
  <si>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</si>
  <si>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</si>
  <si>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</si>
  <si>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</si>
  <si>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</si>
  <si>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</si>
  <si>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</si>
  <si>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</si>
  <si>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</si>
  <si>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</si>
  <si>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</si>
  <si>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</si>
  <si>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</si>
  <si>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</si>
  <si>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</si>
  <si>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</si>
  <si>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</si>
  <si>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</si>
  <si>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</si>
  <si>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</si>
  <si>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</si>
  <si>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</si>
  <si>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</si>
  <si>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</si>
  <si>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</si>
  <si>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</si>
  <si>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</si>
  <si>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</si>
  <si>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</si>
  <si>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</si>
  <si>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</si>
  <si>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</si>
  <si>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</si>
  <si>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</si>
  <si>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</si>
  <si>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</si>
  <si>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</si>
  <si>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</si>
  <si>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</si>
  <si>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</si>
  <si>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</si>
  <si>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</si>
  <si>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</si>
  <si>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</si>
  <si>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</si>
  <si>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</si>
  <si>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</si>
  <si>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</si>
  <si>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</si>
  <si>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</si>
  <si>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</si>
  <si>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</si>
  <si>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</si>
  <si>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</si>
  <si>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</si>
  <si>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</si>
  <si>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</si>
  <si>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</si>
  <si>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</si>
  <si>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</si>
  <si>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</si>
  <si>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</si>
  <si>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</si>
  <si>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</si>
  <si>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</si>
  <si>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</si>
  <si>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</si>
  <si>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</si>
  <si>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</si>
  <si>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</si>
  <si>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</si>
  <si>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</si>
  <si>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</si>
  <si>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</si>
  <si>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</si>
  <si>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</si>
  <si>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</si>
  <si>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</si>
  <si>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</si>
  <si>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</si>
  <si>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</si>
  <si>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</si>
  <si>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</si>
  <si>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</si>
  <si>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</si>
  <si>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</si>
  <si>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</si>
  <si>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</si>
  <si>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</si>
  <si>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</si>
  <si>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</si>
  <si>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</si>
  <si>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</si>
  <si>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</si>
  <si>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</si>
  <si>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</si>
  <si>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</si>
  <si>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</si>
  <si>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</si>
  <si>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</si>
  <si>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</si>
  <si>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</si>
  <si>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</si>
  <si>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</si>
  <si>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</si>
  <si>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</si>
  <si>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</si>
  <si>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</si>
  <si>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</si>
  <si>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</si>
  <si>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</si>
  <si>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</si>
  <si>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</si>
  <si>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</si>
  <si>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</si>
  <si>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</si>
  <si>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</si>
  <si>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</si>
  <si>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</si>
  <si>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</si>
  <si>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</si>
  <si>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</si>
  <si>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</si>
  <si>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</si>
  <si>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</si>
  <si>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</si>
  <si>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</si>
  <si>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</si>
  <si>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</si>
  <si>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</si>
  <si>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</si>
  <si>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</si>
  <si>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</si>
  <si>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</si>
  <si>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</si>
  <si>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</si>
  <si>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</si>
  <si>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</si>
  <si>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</si>
  <si>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</si>
  <si>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</si>
  <si>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</si>
  <si>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</si>
  <si>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</si>
  <si>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</si>
  <si>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</si>
  <si>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</si>
  <si>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</si>
  <si>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</si>
  <si>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</si>
  <si>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</si>
  <si>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</si>
  <si>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</si>
  <si>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</si>
  <si>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</si>
  <si>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</si>
  <si>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</si>
  <si>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</si>
  <si>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</si>
  <si>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</si>
  <si>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</si>
  <si>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</si>
  <si>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</si>
  <si>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</si>
  <si>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</si>
  <si>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</si>
  <si>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</si>
  <si>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</si>
  <si>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</si>
  <si>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</si>
  <si>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</si>
  <si>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</si>
  <si>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</si>
  <si>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</si>
  <si>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</si>
  <si>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</si>
  <si>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</si>
  <si>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</si>
  <si>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</si>
  <si>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</si>
  <si>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</si>
  <si>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</si>
  <si>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</si>
  <si>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</si>
  <si>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</si>
  <si>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</si>
  <si>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</si>
  <si>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</si>
  <si>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</si>
  <si>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</si>
  <si>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</si>
  <si>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</si>
  <si>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</si>
  <si>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</si>
  <si>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</si>
  <si>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</si>
  <si>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</si>
  <si>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</si>
  <si>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</si>
  <si>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</si>
  <si>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</si>
  <si>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</si>
  <si>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</si>
  <si>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</si>
  <si>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</si>
  <si>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</si>
  <si>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</si>
  <si>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</si>
  <si>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</si>
  <si>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</si>
  <si>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</si>
  <si>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</si>
  <si>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</si>
  <si>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</si>
  <si>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</si>
  <si>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</si>
  <si>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</si>
  <si>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</si>
  <si>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</si>
  <si>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</si>
  <si>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</si>
  <si>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</si>
  <si>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</si>
  <si>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</si>
  <si>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</si>
  <si>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</si>
  <si>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</si>
  <si>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</si>
  <si>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</si>
  <si>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</si>
  <si>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</si>
  <si>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</si>
  <si>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</si>
  <si>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</si>
  <si>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</si>
  <si>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</si>
  <si>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</si>
  <si>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</si>
  <si>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</si>
  <si>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</si>
  <si>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</si>
  <si>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</si>
  <si>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</si>
  <si>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</si>
  <si>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</si>
  <si>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</si>
  <si>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</si>
  <si>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</si>
  <si>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</si>
  <si>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</si>
  <si>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</si>
  <si>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</si>
  <si>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</si>
  <si>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</si>
  <si>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</si>
  <si>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</si>
  <si>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</si>
  <si>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</si>
  <si>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</si>
  <si>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</si>
  <si>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</si>
  <si>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</si>
  <si>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</si>
  <si>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</si>
  <si>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</si>
  <si>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</si>
  <si>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</si>
  <si>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</si>
  <si>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</si>
  <si>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</si>
  <si>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</si>
  <si>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</si>
  <si>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</si>
  <si>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</si>
  <si>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</si>
  <si>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</si>
  <si>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</si>
  <si>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</si>
  <si>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</si>
  <si>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</si>
  <si>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</si>
  <si>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</si>
  <si>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</si>
  <si>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</si>
  <si>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</si>
  <si>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</si>
  <si>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</si>
  <si>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</si>
  <si>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</si>
  <si>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</si>
  <si>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</si>
  <si>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</si>
  <si>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</si>
  <si>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</si>
  <si>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</si>
  <si>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</si>
  <si>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</si>
  <si>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</si>
  <si>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</si>
  <si>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</si>
  <si>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</si>
  <si>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</si>
  <si>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</si>
  <si>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</si>
  <si>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</si>
  <si>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</si>
  <si>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</si>
  <si>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</si>
  <si>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</si>
  <si>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</si>
  <si>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</si>
  <si>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</si>
  <si>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</si>
  <si>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</si>
  <si>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</si>
  <si>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</si>
  <si>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</si>
  <si>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</si>
  <si>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</si>
  <si>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</si>
  <si>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</si>
  <si>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</si>
  <si>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</si>
  <si>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</si>
  <si>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</si>
  <si>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</si>
  <si>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</si>
  <si>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</si>
  <si>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</si>
  <si>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</si>
  <si>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</si>
  <si>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</si>
  <si>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</si>
  <si>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</si>
  <si>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</si>
  <si>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</si>
  <si>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</si>
  <si>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</si>
  <si>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</si>
  <si>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</si>
  <si>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</si>
  <si>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</si>
  <si>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</si>
  <si>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</si>
  <si>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</si>
  <si>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</si>
  <si>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</si>
  <si>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</si>
  <si>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</si>
  <si>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</si>
  <si>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</si>
  <si>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</si>
  <si>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</si>
  <si>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</si>
  <si>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</si>
  <si>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</si>
  <si>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</si>
  <si>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</si>
  <si>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</si>
  <si>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</si>
  <si>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</si>
  <si>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</si>
  <si>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</si>
  <si>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</si>
  <si>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</si>
  <si>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</si>
  <si>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</si>
  <si>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</si>
  <si>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</si>
  <si>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</si>
  <si>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</si>
  <si>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</si>
  <si>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</si>
  <si>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</si>
  <si>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</si>
  <si>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</si>
  <si>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</si>
  <si>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</si>
  <si>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</si>
  <si>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</si>
  <si>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</si>
  <si>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</si>
  <si>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</si>
  <si>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</si>
  <si>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</si>
  <si>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</si>
  <si>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</si>
  <si>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</si>
  <si>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</si>
  <si>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</si>
  <si>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</si>
  <si>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</si>
  <si>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</si>
  <si>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</si>
  <si>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</si>
  <si>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</si>
  <si>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</si>
  <si>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</si>
  <si>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</si>
  <si>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</si>
  <si>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</si>
  <si>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</si>
  <si>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</si>
  <si>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</si>
  <si>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</si>
  <si>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</si>
  <si>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</si>
  <si>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</si>
  <si>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</si>
  <si>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</si>
  <si>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</si>
  <si>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</si>
  <si>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</si>
  <si>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</si>
  <si>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</si>
  <si>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</si>
  <si>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</si>
  <si>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</si>
  <si>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</si>
  <si>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</si>
  <si>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</si>
  <si>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</si>
  <si>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</si>
  <si>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</si>
  <si>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</si>
  <si>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</si>
  <si>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</si>
  <si>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</si>
  <si>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</si>
  <si>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</si>
  <si>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</si>
  <si>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</si>
  <si>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</si>
  <si>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</si>
  <si>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</si>
  <si>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</si>
  <si>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</si>
  <si>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</si>
  <si>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</si>
  <si>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</si>
  <si>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</si>
  <si>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</si>
  <si>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</si>
  <si>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</si>
  <si>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</si>
  <si>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</si>
  <si>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</si>
  <si>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</si>
  <si>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</si>
  <si>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</si>
  <si>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</si>
  <si>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</si>
  <si>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</si>
  <si>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</si>
  <si>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</si>
  <si>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</si>
  <si>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</si>
  <si>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</si>
  <si>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</si>
  <si>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</si>
  <si>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</si>
  <si>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</si>
  <si>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</si>
  <si>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</si>
  <si>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</si>
  <si>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</si>
  <si>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</si>
  <si>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</si>
  <si>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</si>
  <si>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</si>
  <si>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</si>
  <si>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</si>
  <si>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</si>
  <si>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</si>
  <si>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</si>
  <si>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</si>
  <si>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</si>
  <si>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</si>
  <si>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</si>
  <si>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</si>
  <si>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</si>
  <si>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</si>
  <si>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</si>
  <si>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</si>
  <si>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</si>
  <si>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</si>
  <si>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</si>
  <si>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</si>
  <si>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</si>
  <si>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</si>
  <si>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</si>
  <si>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</si>
  <si>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</si>
  <si>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</si>
  <si>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</si>
  <si>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</si>
  <si>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</si>
  <si>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</si>
  <si>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</si>
  <si>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</si>
  <si>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</si>
  <si>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</si>
  <si>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</si>
  <si>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</si>
  <si>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</si>
  <si>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</si>
  <si>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</si>
  <si>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</si>
  <si>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</si>
  <si>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</si>
  <si>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</si>
  <si>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</si>
  <si>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</si>
  <si>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</si>
  <si>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</si>
  <si>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</si>
  <si>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</si>
  <si>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</si>
  <si>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</si>
  <si>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</si>
  <si>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</si>
  <si>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</si>
  <si>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</si>
  <si>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</si>
  <si>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</si>
  <si>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</si>
  <si>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</si>
  <si>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</si>
  <si>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</si>
  <si>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</si>
  <si>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</si>
  <si>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</si>
  <si>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</si>
  <si>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</si>
  <si>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</si>
  <si>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</si>
  <si>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</si>
  <si>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</si>
  <si>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</si>
  <si>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</si>
  <si>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</si>
  <si>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</si>
  <si>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</si>
  <si>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</si>
  <si>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</si>
  <si>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</si>
  <si>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</si>
  <si>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</si>
  <si>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</si>
  <si>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</si>
  <si>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</si>
  <si>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</si>
  <si>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</si>
  <si>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</si>
  <si>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</si>
  <si>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</si>
  <si>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</si>
  <si>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</si>
  <si>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</si>
  <si>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</si>
  <si>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</si>
  <si>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</si>
  <si>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</si>
  <si>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</si>
  <si>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</si>
  <si>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</si>
  <si>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</si>
  <si>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</si>
  <si>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</si>
  <si>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</si>
  <si>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</si>
  <si>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</si>
  <si>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</si>
  <si>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</si>
  <si>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</si>
  <si>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</si>
  <si>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</si>
  <si>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</si>
  <si>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</si>
  <si>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</si>
  <si>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</si>
  <si>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</si>
  <si>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</si>
  <si>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</si>
  <si>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</si>
  <si>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</si>
  <si>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</si>
  <si>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</si>
  <si>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</si>
  <si>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</si>
  <si>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</si>
  <si>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</si>
  <si>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</si>
  <si>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</si>
  <si>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</si>
  <si>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</si>
  <si>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</si>
  <si>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</si>
  <si>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</si>
  <si>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</si>
  <si>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</si>
  <si>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</si>
  <si>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</si>
  <si>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</si>
  <si>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</si>
  <si>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</si>
  <si>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</si>
  <si>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</si>
  <si>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</si>
  <si>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</si>
  <si>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</si>
  <si>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</si>
  <si>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</si>
  <si>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</si>
  <si>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</si>
  <si>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</si>
  <si>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</si>
  <si>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</si>
  <si>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</si>
  <si>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</si>
  <si>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</si>
  <si>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</si>
  <si>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</si>
  <si>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</si>
  <si>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</si>
  <si>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</si>
  <si>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</si>
  <si>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</si>
  <si>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</si>
  <si>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</si>
  <si>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</si>
  <si>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</si>
  <si>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</si>
  <si>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</si>
  <si>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</si>
  <si>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</si>
  <si>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</si>
  <si>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</si>
  <si>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</si>
  <si>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</si>
  <si>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</si>
  <si>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</si>
  <si>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</si>
  <si>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</si>
  <si>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</si>
  <si>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</si>
  <si>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</si>
  <si>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</si>
  <si>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</si>
  <si>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</si>
  <si>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</si>
  <si>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</si>
  <si>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</si>
  <si>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</si>
  <si>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</si>
  <si>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</si>
  <si>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</si>
  <si>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</si>
  <si>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</si>
  <si>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</si>
  <si>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</si>
  <si>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</si>
  <si>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</si>
  <si>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</si>
  <si>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</si>
  <si>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</si>
  <si>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</si>
  <si>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</si>
  <si>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</si>
  <si>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</si>
  <si>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</si>
  <si>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</si>
  <si>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</si>
  <si>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</si>
  <si>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</si>
  <si>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</si>
  <si>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</si>
  <si>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</si>
  <si>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</si>
  <si>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</si>
  <si>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</si>
  <si>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</si>
  <si>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</si>
  <si>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</si>
  <si>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</si>
  <si>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</si>
  <si>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</si>
  <si>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</si>
  <si>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</si>
  <si>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</si>
  <si>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</si>
  <si>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</si>
  <si>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</si>
  <si>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</si>
  <si>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</si>
  <si>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</si>
  <si>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</si>
  <si>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</si>
  <si>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</si>
  <si>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</si>
  <si>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</si>
  <si>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</si>
  <si>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</si>
  <si>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</si>
  <si>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</si>
  <si>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</si>
  <si>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</si>
  <si>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</si>
  <si>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</si>
  <si>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</si>
  <si>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</si>
  <si>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</si>
  <si>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</si>
  <si>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</si>
  <si>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</si>
  <si>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</si>
  <si>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</si>
  <si>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</si>
  <si>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</si>
  <si>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</si>
  <si>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</si>
  <si>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</si>
  <si>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</si>
  <si>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</si>
  <si>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</si>
  <si>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</si>
  <si>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</si>
  <si>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</si>
  <si>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</si>
  <si>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</si>
  <si>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</si>
  <si>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</si>
  <si>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</si>
  <si>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</si>
  <si>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</si>
  <si>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</si>
  <si>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</si>
  <si>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</si>
  <si>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</si>
  <si>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</si>
  <si>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</si>
  <si>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</si>
  <si>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</si>
  <si>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</si>
  <si>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</si>
  <si>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</si>
  <si>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</si>
  <si>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</si>
  <si>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</si>
  <si>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</si>
  <si>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</si>
  <si>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</si>
  <si>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</si>
  <si>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</si>
  <si>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</si>
  <si>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</si>
  <si>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</si>
  <si>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</si>
  <si>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</si>
  <si>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</si>
  <si>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</si>
  <si>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</si>
  <si>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</si>
  <si>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</si>
  <si>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</si>
  <si>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</si>
  <si>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</si>
  <si>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</si>
  <si>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</si>
  <si>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</si>
  <si>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</si>
  <si>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</si>
  <si>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</si>
  <si>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</si>
  <si>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</si>
  <si>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</si>
  <si>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</si>
  <si>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</si>
  <si>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</si>
  <si>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</si>
  <si>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</si>
  <si>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</si>
  <si>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</si>
  <si>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</si>
  <si>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</si>
  <si>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</si>
  <si>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</si>
  <si>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</si>
  <si>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</si>
  <si>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</si>
  <si>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</si>
  <si>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</si>
  <si>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</si>
  <si>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</si>
  <si>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</si>
  <si>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</si>
  <si>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</si>
  <si>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</si>
  <si>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</si>
  <si>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</si>
  <si>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</si>
  <si>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</si>
  <si>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</si>
  <si>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</si>
  <si>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</si>
  <si>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</si>
  <si>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</si>
  <si>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</si>
  <si>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</si>
  <si>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</si>
  <si>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</si>
  <si>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</si>
  <si>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</si>
  <si>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</si>
  <si>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</si>
  <si>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</si>
  <si>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</si>
  <si>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</si>
  <si>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</si>
  <si>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</si>
  <si>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</si>
  <si>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</si>
  <si>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</si>
  <si>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</si>
  <si>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</si>
  <si>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</si>
  <si>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</si>
  <si>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</si>
  <si>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</si>
  <si>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</si>
  <si>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</si>
  <si>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</si>
  <si>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</si>
  <si>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</si>
  <si>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</si>
  <si>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</si>
  <si>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</si>
  <si>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</si>
  <si>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</si>
  <si>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</si>
  <si>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</si>
  <si>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</si>
  <si>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</si>
  <si>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</si>
  <si>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</si>
  <si>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</si>
  <si>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</si>
  <si>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</si>
  <si>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</si>
  <si>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</si>
  <si>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</si>
  <si>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</si>
  <si>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</si>
  <si>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</si>
  <si>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</si>
  <si>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</si>
  <si>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</si>
  <si>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</si>
  <si>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</si>
  <si>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</si>
  <si>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</si>
  <si>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</si>
  <si>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</si>
  <si>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</si>
  <si>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</si>
  <si>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</si>
  <si>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</si>
  <si>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</si>
  <si>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</si>
  <si>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</si>
  <si>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</si>
  <si>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</si>
  <si>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</si>
  <si>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</si>
  <si>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</si>
  <si>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</si>
  <si>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</si>
  <si>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</si>
  <si>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</si>
  <si>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</si>
  <si>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</si>
  <si>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</si>
  <si>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</si>
  <si>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</si>
  <si>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</si>
  <si>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</si>
  <si>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</si>
  <si>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</si>
  <si>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</si>
  <si>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</si>
  <si>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</si>
  <si>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</si>
  <si>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</si>
  <si>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</si>
  <si>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</si>
  <si>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</si>
  <si>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</si>
  <si>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</si>
  <si>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</si>
  <si>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</si>
  <si>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</si>
  <si>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</si>
  <si>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</si>
  <si>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</si>
  <si>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</si>
  <si>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</si>
  <si>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</si>
  <si>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</si>
  <si>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</si>
  <si>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</si>
  <si>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</si>
  <si>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</si>
  <si>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</si>
  <si>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</si>
  <si>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</si>
  <si>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</si>
  <si>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</si>
  <si>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</si>
  <si>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</si>
  <si>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</si>
  <si>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</si>
  <si>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</si>
  <si>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</si>
  <si>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</si>
  <si>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</si>
  <si>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</si>
  <si>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</si>
  <si>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</si>
  <si>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</si>
  <si>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</si>
  <si>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</si>
  <si>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</si>
  <si>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</si>
  <si>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</si>
  <si>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</si>
  <si>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</si>
  <si>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</si>
  <si>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</si>
  <si>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</si>
  <si>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</si>
  <si>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</si>
  <si>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</si>
  <si>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</si>
  <si>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</si>
  <si>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</si>
  <si>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</si>
  <si>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</si>
  <si>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</si>
  <si>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</si>
  <si>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</si>
  <si>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</si>
  <si>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</si>
  <si>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</si>
  <si>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</si>
  <si>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</si>
  <si>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</si>
  <si>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</si>
  <si>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</si>
  <si>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</si>
  <si>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</si>
  <si>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</si>
  <si>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</si>
  <si>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</si>
  <si>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</si>
  <si>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</si>
  <si>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</si>
  <si>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</si>
  <si>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</si>
  <si>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</si>
  <si>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</si>
  <si>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</si>
  <si>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</si>
  <si>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</si>
  <si>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</si>
  <si>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</si>
  <si>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</si>
  <si>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</si>
  <si>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</si>
  <si>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</si>
  <si>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</si>
  <si>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</si>
  <si>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</si>
  <si>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</si>
  <si>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</si>
  <si>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</si>
  <si>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</si>
  <si>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</si>
  <si>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</si>
  <si>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</si>
  <si>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</si>
  <si>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</si>
  <si>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</si>
  <si>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</si>
  <si>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</si>
  <si>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</si>
  <si>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</si>
  <si>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</si>
  <si>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</si>
  <si>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</si>
  <si>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</si>
  <si>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</si>
  <si>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</si>
  <si>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</si>
  <si>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</si>
  <si>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</si>
  <si>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</si>
  <si>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</si>
  <si>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</si>
  <si>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</si>
  <si>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</si>
  <si>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</si>
  <si>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</si>
  <si>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</si>
  <si>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</si>
  <si>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</si>
  <si>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</si>
  <si>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</si>
  <si>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</si>
  <si>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</si>
  <si>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</si>
  <si>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</si>
  <si>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</si>
  <si>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</si>
  <si>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</si>
  <si>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</si>
  <si>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</si>
  <si>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</si>
  <si>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</si>
  <si>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</si>
  <si>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</si>
  <si>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</si>
  <si>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</si>
  <si>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</si>
  <si>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</si>
  <si>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</si>
  <si>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</si>
  <si>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</si>
  <si>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</si>
  <si>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</si>
  <si>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</si>
  <si>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</si>
  <si>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</si>
  <si>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</si>
  <si>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</si>
  <si>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</si>
  <si>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</si>
  <si>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</si>
  <si>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</si>
  <si>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</si>
  <si>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</si>
  <si>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</si>
  <si>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</si>
  <si>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</si>
  <si>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</si>
  <si>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</si>
  <si>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</si>
  <si>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</si>
  <si>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</si>
  <si>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</si>
  <si>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</si>
  <si>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</si>
  <si>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</si>
  <si>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</si>
  <si>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</si>
  <si>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</si>
  <si>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</si>
  <si>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</si>
  <si>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</si>
  <si>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</si>
  <si>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</si>
  <si>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</si>
  <si>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</si>
  <si>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</si>
  <si>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</si>
  <si>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</si>
  <si>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</si>
  <si>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</si>
  <si>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</si>
  <si>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</si>
  <si>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</si>
  <si>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</si>
  <si>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</si>
  <si>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</si>
  <si>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</si>
  <si>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</si>
  <si>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</si>
  <si>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</si>
  <si>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</si>
  <si>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</si>
  <si>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</si>
  <si>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</si>
  <si>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</si>
  <si>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</si>
  <si>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</si>
  <si>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</si>
  <si>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</si>
  <si>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</si>
  <si>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</si>
  <si>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</si>
  <si>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</si>
  <si>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</si>
  <si>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</si>
  <si>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</si>
  <si>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</si>
  <si>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</si>
  <si>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</si>
  <si>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</si>
  <si>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</si>
  <si>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</si>
  <si>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</si>
  <si>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</si>
  <si>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</si>
  <si>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</si>
  <si>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</si>
  <si>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</si>
  <si>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</si>
  <si>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</si>
  <si>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</si>
  <si>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</si>
  <si>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</si>
  <si>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</si>
  <si>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</si>
  <si>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</si>
  <si>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</si>
  <si>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</si>
  <si>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</si>
  <si>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</si>
  <si>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</si>
  <si>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</si>
  <si>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</si>
  <si>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</si>
  <si>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</si>
  <si>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</si>
  <si>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</si>
  <si>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</si>
  <si>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</si>
  <si>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</si>
  <si>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</si>
  <si>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</si>
  <si>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</si>
  <si>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</si>
  <si>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</si>
  <si>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</si>
  <si>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</si>
  <si>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</si>
  <si>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</si>
  <si>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</si>
  <si>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</si>
  <si>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</si>
  <si>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</si>
  <si>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</si>
  <si>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</si>
  <si>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</si>
  <si>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</si>
  <si>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</si>
  <si>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</si>
  <si>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</si>
  <si>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</si>
  <si>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</si>
  <si>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</si>
  <si>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</si>
  <si>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</si>
  <si>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</si>
  <si>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</si>
  <si>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</si>
  <si>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</si>
  <si>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</si>
  <si>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</si>
  <si>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</si>
  <si>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</si>
  <si>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</si>
  <si>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</si>
  <si>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</si>
  <si>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</si>
  <si>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</si>
  <si>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</si>
  <si>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</si>
  <si>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</si>
  <si>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</si>
  <si>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</si>
  <si>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</si>
  <si>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</si>
  <si>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</si>
  <si>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</si>
  <si>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</si>
  <si>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</si>
  <si>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</si>
  <si>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</si>
  <si>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</si>
  <si>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</si>
  <si>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</si>
  <si>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</si>
  <si>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</si>
  <si>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</si>
  <si>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</si>
  <si>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</si>
  <si>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</si>
  <si>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</si>
  <si>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</si>
  <si>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</si>
  <si>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</si>
  <si>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</si>
  <si>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</si>
  <si>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</si>
  <si>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</si>
  <si>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</si>
  <si>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</si>
  <si>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</si>
  <si>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</si>
  <si>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</si>
  <si>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</si>
  <si>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</si>
  <si>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</si>
  <si>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</si>
  <si>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</si>
  <si>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</si>
  <si>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</si>
  <si>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</si>
  <si>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</si>
  <si>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</si>
  <si>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</si>
  <si>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</si>
  <si>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</si>
  <si>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</si>
  <si>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</si>
  <si>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</si>
  <si>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</si>
  <si>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</si>
  <si>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</si>
  <si>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</si>
  <si>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</si>
  <si>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</si>
  <si>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</si>
  <si>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</si>
  <si>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</si>
  <si>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</si>
  <si>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</si>
  <si>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</si>
  <si>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</si>
  <si>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</si>
  <si>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</si>
  <si>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</si>
  <si>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</si>
  <si>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</si>
  <si>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</si>
  <si>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</si>
  <si>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</si>
  <si>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</si>
  <si>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</si>
  <si>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</si>
  <si>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</si>
  <si>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</si>
  <si>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</si>
  <si>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</si>
  <si>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</si>
  <si>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</si>
  <si>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</si>
  <si>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</si>
  <si>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</si>
  <si>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</si>
  <si>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</si>
  <si>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</si>
  <si>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</si>
  <si>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</si>
  <si>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</si>
  <si>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</si>
  <si>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</si>
  <si>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</si>
  <si>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</si>
  <si>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</si>
  <si>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</si>
  <si>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</si>
  <si>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</si>
  <si>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</si>
  <si>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</si>
  <si>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</si>
  <si>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</si>
  <si>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</si>
  <si>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</si>
  <si>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</si>
  <si>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</si>
  <si>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</si>
  <si>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</si>
  <si>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</si>
  <si>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</si>
  <si>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</si>
  <si>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</si>
  <si>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</si>
  <si>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</si>
  <si>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</si>
  <si>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</si>
  <si>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</si>
  <si>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</si>
  <si>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</si>
  <si>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</si>
  <si>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</si>
  <si>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</si>
  <si>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</si>
  <si>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</si>
  <si>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</si>
  <si>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</si>
  <si>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</si>
  <si>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</si>
  <si>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</si>
  <si>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</si>
  <si>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</si>
  <si>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</si>
  <si>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</si>
  <si>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</si>
  <si>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</si>
  <si>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</si>
  <si>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</si>
  <si>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</si>
  <si>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</si>
  <si>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</si>
  <si>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</si>
  <si>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</si>
  <si>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</si>
  <si>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</si>
  <si>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</si>
  <si>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</si>
  <si>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</si>
  <si>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</si>
  <si>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</si>
  <si>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</si>
  <si>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</si>
  <si>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</si>
  <si>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</si>
  <si>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</si>
  <si>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</si>
  <si>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</si>
  <si>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</si>
  <si>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</si>
  <si>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</si>
  <si>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</si>
  <si>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</si>
  <si>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</si>
  <si>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</si>
  <si>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</si>
  <si>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</si>
  <si>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</si>
  <si>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</si>
  <si>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</si>
  <si>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</si>
  <si>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</si>
  <si>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</si>
  <si>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</si>
  <si>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</si>
  <si>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</si>
  <si>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</si>
  <si>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</si>
  <si>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</si>
  <si>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</si>
  <si>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</si>
  <si>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</si>
  <si>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</si>
  <si>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</si>
  <si>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</si>
  <si>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</si>
  <si>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</si>
  <si>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</si>
  <si>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</si>
  <si>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</si>
  <si>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</si>
  <si>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</si>
  <si>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</si>
  <si>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</si>
  <si>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</si>
  <si>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</si>
  <si>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</si>
  <si>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</si>
  <si>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</si>
  <si>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</si>
  <si>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</si>
  <si>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</si>
  <si>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</si>
  <si>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</si>
  <si>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</si>
  <si>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</si>
  <si>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</si>
  <si>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</si>
  <si>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</si>
  <si>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</si>
  <si>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</si>
  <si>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</si>
  <si>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</si>
  <si>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</si>
  <si>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</si>
  <si>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</si>
  <si>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</si>
  <si>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</si>
  <si>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</si>
  <si>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</si>
  <si>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</si>
  <si>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</si>
  <si>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</si>
  <si>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</si>
  <si>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</si>
  <si>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</si>
  <si>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</si>
  <si>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</si>
  <si>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</si>
  <si>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</si>
  <si>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</si>
  <si>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</si>
  <si>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</si>
  <si>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</si>
  <si>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</si>
  <si>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</si>
  <si>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</si>
  <si>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</si>
  <si>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</si>
  <si>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</si>
  <si>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</si>
  <si>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</si>
  <si>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</si>
  <si>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</si>
  <si>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</si>
  <si>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</si>
  <si>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</si>
  <si>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</si>
  <si>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</si>
  <si>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</si>
  <si>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</si>
  <si>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</si>
  <si>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</si>
  <si>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</si>
  <si>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</si>
  <si>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</si>
  <si>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</si>
  <si>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</si>
  <si>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</si>
  <si>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</si>
  <si>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</si>
  <si>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</si>
  <si>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</si>
  <si>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</si>
  <si>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</si>
  <si>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</si>
  <si>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</si>
  <si>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</si>
  <si>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</si>
  <si>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</si>
  <si>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</si>
  <si>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</si>
  <si>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</si>
  <si>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</si>
  <si>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</si>
  <si>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</si>
  <si>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</si>
  <si>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</si>
  <si>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</si>
  <si>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</si>
  <si>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</si>
  <si>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</si>
  <si>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</si>
  <si>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</si>
  <si>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</si>
  <si>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</si>
  <si>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</si>
  <si>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</si>
  <si>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</si>
  <si>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</si>
  <si>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</si>
  <si>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</si>
  <si>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</si>
  <si>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</si>
  <si>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</si>
  <si>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</si>
  <si>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</si>
  <si>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</si>
  <si>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</si>
  <si>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</si>
  <si>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</si>
  <si>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</si>
  <si>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</si>
  <si>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</si>
  <si>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</si>
  <si>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</si>
  <si>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</si>
  <si>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</si>
  <si>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</si>
  <si>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</si>
  <si>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</si>
  <si>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</si>
  <si>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</si>
  <si>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</si>
  <si>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</si>
  <si>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</si>
  <si>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</si>
  <si>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</si>
  <si>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</si>
  <si>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</si>
  <si>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</si>
  <si>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</si>
  <si>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</si>
  <si>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</si>
  <si>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</si>
  <si>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</si>
  <si>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</si>
  <si>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</si>
  <si>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</si>
  <si>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</si>
  <si>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</si>
  <si>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</si>
  <si>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</si>
  <si>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</si>
  <si>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</si>
  <si>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</si>
  <si>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</si>
  <si>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</si>
  <si>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</si>
  <si>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</si>
  <si>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</si>
  <si>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</si>
  <si>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</si>
  <si>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</si>
  <si>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</si>
  <si>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</si>
  <si>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</si>
  <si>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</si>
  <si>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</si>
  <si>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</si>
  <si>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</si>
  <si>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</si>
  <si>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</si>
  <si>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</si>
  <si>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</si>
  <si>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</si>
  <si>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</si>
  <si>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</si>
  <si>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</si>
  <si>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</si>
  <si>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</si>
  <si>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</si>
  <si>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</si>
  <si>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</si>
  <si>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</si>
  <si>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</si>
  <si>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</si>
  <si>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</si>
  <si>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</si>
  <si>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</si>
  <si>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</si>
  <si>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</si>
  <si>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</si>
  <si>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</si>
  <si>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</si>
  <si>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</si>
  <si>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</si>
  <si>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</si>
  <si>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</si>
  <si>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</si>
  <si>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</si>
  <si>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</si>
  <si>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</si>
  <si>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</si>
  <si>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</si>
  <si>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</si>
  <si>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</si>
  <si>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</si>
  <si>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</si>
  <si>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</si>
  <si>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</si>
  <si>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</si>
  <si>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</si>
  <si>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</si>
  <si>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</si>
  <si>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</si>
  <si>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</si>
  <si>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</si>
  <si>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</si>
  <si>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</si>
  <si>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</si>
  <si>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</si>
  <si>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</si>
  <si>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</si>
  <si>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</si>
  <si>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</si>
  <si>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</si>
  <si>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</si>
  <si>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</si>
  <si>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</si>
  <si>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</si>
  <si>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</si>
  <si>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</si>
  <si>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</si>
  <si>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</si>
  <si>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</si>
  <si>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</si>
  <si>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</si>
  <si>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</si>
  <si>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</si>
  <si>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</si>
  <si>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</si>
  <si>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</si>
  <si>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</si>
  <si>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</si>
  <si>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</si>
  <si>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</si>
  <si>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</si>
  <si>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</si>
  <si>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</si>
  <si>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</si>
  <si>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</si>
  <si>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</si>
  <si>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</si>
  <si>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</si>
  <si>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</si>
  <si>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</si>
  <si>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</si>
  <si>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</si>
  <si>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</si>
  <si>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</si>
  <si>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</si>
  <si>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</si>
  <si>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</si>
  <si>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</si>
  <si>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</si>
  <si>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</si>
  <si>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</si>
  <si>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</si>
  <si>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</si>
  <si>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</si>
  <si>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</si>
  <si>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</si>
  <si>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</si>
  <si>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</si>
  <si>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</si>
  <si>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</si>
  <si>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</si>
  <si>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</si>
  <si>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</si>
  <si>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</si>
  <si>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</si>
  <si>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</si>
  <si>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</si>
  <si>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</si>
  <si>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</si>
  <si>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</si>
  <si>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</si>
  <si>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</si>
  <si>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</si>
  <si>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</si>
  <si>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</si>
  <si>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</si>
  <si>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</si>
  <si>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</si>
  <si>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</si>
  <si>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</si>
  <si>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</si>
  <si>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</si>
  <si>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</si>
  <si>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</si>
  <si>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</si>
  <si>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</si>
  <si>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</si>
  <si>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</si>
  <si>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</si>
  <si>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</si>
  <si>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</si>
  <si>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</si>
  <si>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</si>
  <si>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</si>
  <si>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</si>
  <si>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</si>
  <si>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</si>
  <si>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</si>
  <si>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</si>
  <si>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</si>
  <si>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</si>
  <si>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</si>
  <si>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</si>
  <si>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</si>
  <si>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</si>
  <si>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</si>
  <si>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</si>
  <si>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</si>
  <si>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</si>
  <si>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</si>
  <si>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</si>
  <si>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</si>
  <si>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</si>
  <si>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</si>
  <si>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</si>
  <si>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</si>
  <si>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</si>
  <si>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</si>
  <si>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</si>
  <si>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</si>
  <si>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</si>
  <si>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</si>
  <si>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</si>
  <si>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</si>
  <si>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</si>
  <si>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</si>
  <si>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</si>
  <si>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</si>
  <si>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</si>
  <si>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</si>
  <si>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</si>
  <si>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</si>
  <si>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</si>
  <si>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</si>
  <si>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</si>
  <si>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</si>
  <si>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</si>
  <si>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</si>
  <si>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</si>
  <si>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</si>
  <si>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</si>
  <si>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</si>
  <si>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</si>
  <si>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</si>
  <si>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</si>
  <si>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</si>
  <si>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</si>
  <si>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</si>
  <si>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</si>
  <si>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</si>
  <si>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</si>
  <si>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</si>
  <si>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</si>
  <si>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</si>
  <si>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</si>
  <si>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</si>
  <si>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</si>
  <si>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</si>
  <si>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</si>
  <si>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</si>
  <si>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</si>
  <si>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</si>
  <si>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</si>
  <si>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</si>
  <si>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</si>
  <si>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</si>
  <si>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</si>
  <si>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</si>
  <si>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</si>
  <si>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</si>
  <si>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</si>
  <si>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</si>
  <si>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</si>
  <si>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</si>
  <si>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</si>
  <si>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</si>
  <si>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</si>
  <si>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</si>
  <si>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</si>
  <si>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</si>
  <si>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</si>
  <si>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</si>
  <si>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</si>
  <si>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</si>
  <si>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</si>
  <si>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</si>
  <si>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</si>
  <si>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</si>
  <si>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</si>
  <si>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</si>
  <si>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</si>
  <si>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</si>
  <si>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</si>
  <si>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</si>
  <si>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</si>
  <si>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</si>
  <si>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</si>
  <si>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</si>
  <si>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</si>
  <si>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</si>
  <si>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</si>
  <si>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</si>
  <si>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</si>
  <si>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</si>
  <si>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</si>
  <si>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</si>
  <si>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</si>
  <si>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</si>
  <si>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</si>
  <si>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</si>
  <si>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</si>
  <si>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</si>
  <si>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</si>
  <si>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</si>
  <si>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</si>
  <si>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</si>
  <si>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</si>
  <si>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</si>
  <si>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</si>
  <si>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</si>
  <si>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</si>
  <si>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</si>
  <si>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</si>
  <si>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</si>
  <si>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</si>
  <si>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</si>
  <si>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</si>
  <si>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</si>
  <si>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</si>
  <si>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</si>
  <si>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</si>
  <si>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</si>
  <si>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</si>
  <si>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</si>
  <si>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</si>
  <si>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</si>
  <si>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</si>
  <si>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</si>
  <si>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</si>
  <si>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</si>
  <si>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</si>
  <si>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</si>
  <si>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</si>
  <si>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</si>
  <si>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</si>
  <si>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</si>
  <si>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</si>
  <si>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</si>
  <si>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</si>
  <si>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</si>
  <si>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</si>
  <si>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</si>
  <si>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</si>
  <si>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</si>
  <si>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</si>
  <si>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</si>
  <si>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</si>
  <si>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</si>
  <si>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</si>
  <si>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</si>
  <si>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</si>
  <si>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</si>
  <si>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</si>
  <si>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</si>
  <si>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</si>
  <si>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</si>
  <si>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</si>
  <si>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</si>
  <si>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</si>
  <si>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</si>
  <si>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</si>
  <si>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</si>
  <si>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</si>
  <si>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</si>
  <si>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</si>
  <si>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</si>
  <si>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</si>
  <si>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</si>
  <si>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</si>
  <si>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</si>
  <si>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</si>
  <si>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</si>
  <si>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</si>
  <si>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</si>
  <si>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</si>
  <si>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</si>
  <si>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</si>
  <si>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</si>
  <si>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</si>
  <si>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</si>
  <si>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</si>
  <si>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</si>
  <si>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</si>
  <si>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</si>
  <si>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</si>
  <si>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</si>
  <si>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</si>
  <si>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</si>
  <si>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</si>
  <si>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</si>
  <si>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</si>
  <si>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</si>
  <si>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</si>
  <si>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</si>
  <si>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</si>
  <si>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</si>
  <si>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</si>
  <si>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</si>
  <si>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</si>
  <si>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</si>
  <si>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</si>
  <si>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</si>
  <si>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</si>
  <si>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</si>
  <si>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</si>
  <si>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</si>
  <si>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</si>
  <si>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</si>
  <si>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</si>
  <si>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</si>
  <si>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</si>
  <si>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</si>
  <si>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</si>
  <si>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</si>
  <si>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</si>
  <si>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</si>
  <si>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</si>
  <si>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</si>
  <si>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</si>
  <si>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</si>
  <si>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</si>
  <si>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</si>
  <si>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</si>
  <si>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</si>
  <si>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</si>
  <si>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</si>
  <si>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</si>
  <si>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</si>
  <si>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</si>
  <si>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</si>
  <si>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</si>
  <si>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</si>
  <si>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</si>
  <si>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</si>
  <si>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</si>
  <si>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</si>
  <si>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</si>
  <si>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</si>
  <si>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</si>
  <si>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</si>
  <si>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</si>
  <si>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</si>
  <si>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</si>
  <si>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</si>
  <si>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</si>
  <si>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</si>
  <si>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</si>
  <si>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</si>
  <si>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</si>
  <si>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</si>
  <si>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</si>
  <si>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</si>
  <si>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</si>
  <si>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</si>
  <si>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</si>
  <si>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</si>
  <si>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</si>
  <si>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</si>
  <si>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</si>
  <si>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</si>
  <si>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</si>
  <si>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</si>
  <si>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</si>
  <si>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</si>
  <si>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</si>
  <si>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</si>
  <si>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</si>
  <si>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</si>
  <si>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</si>
  <si>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</si>
  <si>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</si>
  <si>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</si>
  <si>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</si>
  <si>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</si>
  <si>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</si>
  <si>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</si>
  <si>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</si>
  <si>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</si>
  <si>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</si>
  <si>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</si>
  <si>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</si>
  <si>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</si>
  <si>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</si>
  <si>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</si>
  <si>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</si>
  <si>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</si>
  <si>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</si>
  <si>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</si>
  <si>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</si>
  <si>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</si>
  <si>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</si>
  <si>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</si>
  <si>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</si>
  <si>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</si>
  <si>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</si>
  <si>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</si>
  <si>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</si>
  <si>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</si>
  <si>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</si>
  <si>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</si>
  <si>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</si>
  <si>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</si>
  <si>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</si>
  <si>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</si>
  <si>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</si>
  <si>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</si>
  <si>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</si>
  <si>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</si>
  <si>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</si>
  <si>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</si>
  <si>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</si>
  <si>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</si>
  <si>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</si>
  <si>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</si>
  <si>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</si>
  <si>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</si>
  <si>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</si>
  <si>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</si>
  <si>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</si>
  <si>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</si>
  <si>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</si>
  <si>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</si>
  <si>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</si>
  <si>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</si>
  <si>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</si>
  <si>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</si>
  <si>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</si>
  <si>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</si>
  <si>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</si>
  <si>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</si>
  <si>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</si>
  <si>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</si>
  <si>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</si>
  <si>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</si>
  <si>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</si>
  <si>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</si>
  <si>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</si>
  <si>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</si>
  <si>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</si>
  <si>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</si>
  <si>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</si>
  <si>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</si>
  <si>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</si>
  <si>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</si>
  <si>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</si>
  <si>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</si>
  <si>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</si>
  <si>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</si>
  <si>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</si>
  <si>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</si>
  <si>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</si>
  <si>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</si>
  <si>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</si>
  <si>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</si>
  <si>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</si>
  <si>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</si>
  <si>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</si>
  <si>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</si>
  <si>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</si>
  <si>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</si>
  <si>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</si>
  <si>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</si>
  <si>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</si>
  <si>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</si>
  <si>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</si>
  <si>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</si>
  <si>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</si>
  <si>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</si>
  <si>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</si>
  <si>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</si>
  <si>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</si>
  <si>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</si>
  <si>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</si>
  <si>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</si>
  <si>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</si>
  <si>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</si>
  <si>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</si>
  <si>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</si>
  <si>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</si>
  <si>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</si>
  <si>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</si>
  <si>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</si>
  <si>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</si>
  <si>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</si>
  <si>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</si>
  <si>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</si>
  <si>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</si>
  <si>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</si>
  <si>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</si>
  <si>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</si>
  <si>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</si>
  <si>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</si>
  <si>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</si>
  <si>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</si>
  <si>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</si>
  <si>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</si>
  <si>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</si>
  <si>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</si>
  <si>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</si>
  <si>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</si>
  <si>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</si>
  <si>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</si>
  <si>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</si>
  <si>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</si>
  <si>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</si>
  <si>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</si>
  <si>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</si>
  <si>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</si>
  <si>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</si>
  <si>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</si>
  <si>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</si>
  <si>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</si>
  <si>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</si>
  <si>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</si>
  <si>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</si>
  <si>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</si>
  <si>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</si>
  <si>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</si>
  <si>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</si>
  <si>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</si>
  <si>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</si>
  <si>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</si>
  <si>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</si>
  <si>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</si>
  <si>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</si>
  <si>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</si>
  <si>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</si>
  <si>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</si>
  <si>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</si>
  <si>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</si>
  <si>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</si>
  <si>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</si>
  <si>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</si>
  <si>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</si>
  <si>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</si>
  <si>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</si>
  <si>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</si>
  <si>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</si>
  <si>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</si>
  <si>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</si>
  <si>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</si>
  <si>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</si>
  <si>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</si>
  <si>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</si>
  <si>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</si>
  <si>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</si>
  <si>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</si>
  <si>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</si>
  <si>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</si>
  <si>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</si>
  <si>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</si>
  <si>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</si>
  <si>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</si>
  <si>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</si>
  <si>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</si>
  <si>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</si>
  <si>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</si>
  <si>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</si>
  <si>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</si>
  <si>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</si>
  <si>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</si>
  <si>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</si>
  <si>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</si>
  <si>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</si>
  <si>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</si>
  <si>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</si>
  <si>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</si>
  <si>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</si>
  <si>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</si>
  <si>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</si>
  <si>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</si>
  <si>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</si>
  <si>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</si>
  <si>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</si>
  <si>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</si>
  <si>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</si>
  <si>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</si>
  <si>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</si>
  <si>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</si>
  <si>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</si>
  <si>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</si>
  <si>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</si>
  <si>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</si>
  <si>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</si>
  <si>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</si>
  <si>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</si>
  <si>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</si>
  <si>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</si>
  <si>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</si>
  <si>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</si>
  <si>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</si>
  <si>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</si>
  <si>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</si>
  <si>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</si>
  <si>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</si>
  <si>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</si>
  <si>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</si>
  <si>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</si>
  <si>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</si>
  <si>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</si>
  <si>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</si>
  <si>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</si>
  <si>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</si>
  <si>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</si>
  <si>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</si>
  <si>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</si>
  <si>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</si>
  <si>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</si>
  <si>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</si>
  <si>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</si>
  <si>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</si>
  <si>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</si>
  <si>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</si>
  <si>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</si>
  <si>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</si>
  <si>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</si>
  <si>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</si>
  <si>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</si>
  <si>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</si>
  <si>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</si>
  <si>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</si>
  <si>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</si>
  <si>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</si>
  <si>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</si>
  <si>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</si>
  <si>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</si>
  <si>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</si>
  <si>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</si>
  <si>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</si>
  <si>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</si>
  <si>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</si>
  <si>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</si>
  <si>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</si>
  <si>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</si>
  <si>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</si>
  <si>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</si>
  <si>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</si>
  <si>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</si>
  <si>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</si>
  <si>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</si>
  <si>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</si>
  <si>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</si>
  <si>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</si>
  <si>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</si>
  <si>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</si>
  <si>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</si>
  <si>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</si>
  <si>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</si>
  <si>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</si>
  <si>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</si>
  <si>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</si>
  <si>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</si>
  <si>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</si>
  <si>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</si>
  <si>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</si>
  <si>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</si>
  <si>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</si>
  <si>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</si>
  <si>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</si>
  <si>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</si>
  <si>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</si>
  <si>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</si>
  <si>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</si>
  <si>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</si>
  <si>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</si>
  <si>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</si>
  <si>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</si>
  <si>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</si>
  <si>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</si>
  <si>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</si>
  <si>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</si>
  <si>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</si>
  <si>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</si>
  <si>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</si>
  <si>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</si>
  <si>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</si>
  <si>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</si>
  <si>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</si>
  <si>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</si>
  <si>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</si>
  <si>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</si>
  <si>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</si>
  <si>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</si>
  <si>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</si>
  <si>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</si>
  <si>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</si>
  <si>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</si>
  <si>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</si>
  <si>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</si>
  <si>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</si>
  <si>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</si>
  <si>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</si>
  <si>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</si>
  <si>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</si>
  <si>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</si>
  <si>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</si>
  <si>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</si>
  <si>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</si>
  <si>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</si>
  <si>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</si>
  <si>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</si>
  <si>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</si>
  <si>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</si>
  <si>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</si>
  <si>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</si>
  <si>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</si>
  <si>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</si>
  <si>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</si>
  <si>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</si>
  <si>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</si>
  <si>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</si>
  <si>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</si>
  <si>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</si>
  <si>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</si>
  <si>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</si>
  <si>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</si>
  <si>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</si>
  <si>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</si>
  <si>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</si>
  <si>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</si>
  <si>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</si>
  <si>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</si>
  <si>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</si>
  <si>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</si>
  <si>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</si>
  <si>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</si>
  <si>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</si>
  <si>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</si>
  <si>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</si>
  <si>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</si>
  <si>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</si>
  <si>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</si>
  <si>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</si>
  <si>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</si>
  <si>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</si>
  <si>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</si>
  <si>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</si>
  <si>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</si>
  <si>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</si>
  <si>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</si>
  <si>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</si>
  <si>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</si>
  <si>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</si>
  <si>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</si>
  <si>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</si>
  <si>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</si>
  <si>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</si>
  <si>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</si>
  <si>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</si>
  <si>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</si>
  <si>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</si>
  <si>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</si>
  <si>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</si>
  <si>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</si>
  <si>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</si>
  <si>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</si>
  <si>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</si>
  <si>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</si>
  <si>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</si>
  <si>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</si>
  <si>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</si>
  <si>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</si>
  <si>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</si>
  <si>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</si>
  <si>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</si>
  <si>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</si>
  <si>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</si>
  <si>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</si>
  <si>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</si>
  <si>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</si>
  <si>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</si>
  <si>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</si>
  <si>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</si>
  <si>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</si>
  <si>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</si>
  <si>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</si>
  <si>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</si>
  <si>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</si>
  <si>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</si>
  <si>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</si>
  <si>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</si>
  <si>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</si>
  <si>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</si>
  <si>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</si>
  <si>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</si>
  <si>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</si>
  <si>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</si>
  <si>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</si>
  <si>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</si>
  <si>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</si>
  <si>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</si>
  <si>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</si>
  <si>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</si>
  <si>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</si>
  <si>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</si>
  <si>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</si>
  <si>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</si>
  <si>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</si>
  <si>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</si>
  <si>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</si>
  <si>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</si>
  <si>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</si>
  <si>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</si>
  <si>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</si>
  <si>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</si>
  <si>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</si>
  <si>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</si>
  <si>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</si>
  <si>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</si>
  <si>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</si>
  <si>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</si>
  <si>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</si>
  <si>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</si>
  <si>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</si>
  <si>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</si>
  <si>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</si>
  <si>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</si>
  <si>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</si>
  <si>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</si>
  <si>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</si>
  <si>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</si>
  <si>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</si>
  <si>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</si>
  <si>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</si>
  <si>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</si>
  <si>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</si>
  <si>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</si>
  <si>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</si>
  <si>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</si>
  <si>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</si>
  <si>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</si>
  <si>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</si>
  <si>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</si>
  <si>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</si>
  <si>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</si>
  <si>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</si>
  <si>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</si>
  <si>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</si>
  <si>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</si>
  <si>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</si>
  <si>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</si>
  <si>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</si>
  <si>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</si>
  <si>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</si>
  <si>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</si>
  <si>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</si>
  <si>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</si>
  <si>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</si>
  <si>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</si>
  <si>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</si>
  <si>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</si>
  <si>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</si>
  <si>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</si>
  <si>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</si>
  <si>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</si>
  <si>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</si>
  <si>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</si>
  <si>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</si>
  <si>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</si>
  <si>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</si>
  <si>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</si>
  <si>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</si>
  <si>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</si>
  <si>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</si>
  <si>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</si>
  <si>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</si>
  <si>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</si>
  <si>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</si>
  <si>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</si>
  <si>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</si>
  <si>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</si>
  <si>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</si>
  <si>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</si>
  <si>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</si>
  <si>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</si>
  <si>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</si>
  <si>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</si>
  <si>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</si>
  <si>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</si>
  <si>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</si>
  <si>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</si>
  <si>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</si>
  <si>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</si>
  <si>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</si>
  <si>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</si>
  <si>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</si>
  <si>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</si>
  <si>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</si>
  <si>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</si>
  <si>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</si>
  <si>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</si>
  <si>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</si>
  <si>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</si>
  <si>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</si>
  <si>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</si>
  <si>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</si>
  <si>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</si>
  <si>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</si>
  <si>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</si>
  <si>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</si>
  <si>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</si>
  <si>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</si>
  <si>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</si>
  <si>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</si>
  <si>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</si>
  <si>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</si>
  <si>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</si>
  <si>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</si>
  <si>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</si>
  <si>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</si>
  <si>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</si>
  <si>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</si>
  <si>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</si>
  <si>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</si>
  <si>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</si>
  <si>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</si>
  <si>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</si>
  <si>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</si>
  <si>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</si>
  <si>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</si>
  <si>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</si>
  <si>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</si>
  <si>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</si>
  <si>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</si>
  <si>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</si>
  <si>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</si>
  <si>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</si>
  <si>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</si>
  <si>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</si>
  <si>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</si>
  <si>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</si>
  <si>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</si>
  <si>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</si>
  <si>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</si>
  <si>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</si>
  <si>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</si>
  <si>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</si>
  <si>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</si>
  <si>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</si>
  <si>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</si>
  <si>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</si>
  <si>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</si>
  <si>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</si>
  <si>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</si>
  <si>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</si>
  <si>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</si>
  <si>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</si>
  <si>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</si>
  <si>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</si>
  <si>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</si>
  <si>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</si>
  <si>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</si>
  <si>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</si>
  <si>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</si>
  <si>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</si>
  <si>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</si>
  <si>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</si>
  <si>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</si>
  <si>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</si>
  <si>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</si>
  <si>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</si>
  <si>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</si>
  <si>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</si>
  <si>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</si>
  <si>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</si>
  <si>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</si>
  <si>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</si>
  <si>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</si>
  <si>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</si>
  <si>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</si>
  <si>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</si>
  <si>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</si>
  <si>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</si>
  <si>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</si>
  <si>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</si>
  <si>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</si>
  <si>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</si>
  <si>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</si>
  <si>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</si>
  <si>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</si>
  <si>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</si>
  <si>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</si>
  <si>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</si>
  <si>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</si>
  <si>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</si>
  <si>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</si>
  <si>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</si>
  <si>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</si>
  <si>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</si>
  <si>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</si>
  <si>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</si>
  <si>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</si>
  <si>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</si>
  <si>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</si>
  <si>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</si>
  <si>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</si>
  <si>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</si>
  <si>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</si>
  <si>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</si>
  <si>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</si>
  <si>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</si>
  <si>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</si>
  <si>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</si>
  <si>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</si>
  <si>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</si>
  <si>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</si>
  <si>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</si>
  <si>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</si>
  <si>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</si>
  <si>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</si>
  <si>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</si>
  <si>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</si>
  <si>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</si>
  <si>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</si>
  <si>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</si>
  <si>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</si>
  <si>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</si>
  <si>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</si>
  <si>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</si>
  <si>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</si>
  <si>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</si>
  <si>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</si>
  <si>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</si>
  <si>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</si>
  <si>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</si>
  <si>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</si>
  <si>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</si>
  <si>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</si>
  <si>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</si>
  <si>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</si>
  <si>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</si>
  <si>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</si>
  <si>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</si>
  <si>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</si>
  <si>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</si>
  <si>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</si>
  <si>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</si>
  <si>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</si>
  <si>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</si>
  <si>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</si>
  <si>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</si>
  <si>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</si>
  <si>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</si>
  <si>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</si>
  <si>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</si>
  <si>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</si>
  <si>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</si>
  <si>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</si>
  <si>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</si>
  <si>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</si>
  <si>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</si>
  <si>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</si>
  <si>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</si>
  <si>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</si>
  <si>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</si>
  <si>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</si>
  <si>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</si>
  <si>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</si>
  <si>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</si>
  <si>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</si>
  <si>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</si>
  <si>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</si>
  <si>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</si>
  <si>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</si>
  <si>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</si>
  <si>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</si>
  <si>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</si>
  <si>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</si>
  <si>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</si>
  <si>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</si>
  <si>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</si>
  <si>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</si>
  <si>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</si>
  <si>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</si>
  <si>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</si>
  <si>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</si>
  <si>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</si>
  <si>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</si>
  <si>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</si>
  <si>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</si>
  <si>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</si>
  <si>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</si>
  <si>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</si>
  <si>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</si>
  <si>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</si>
  <si>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</si>
  <si>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</si>
  <si>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</si>
  <si>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</si>
  <si>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</si>
  <si>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</si>
  <si>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</si>
  <si>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</si>
  <si>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</si>
  <si>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</si>
  <si>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</si>
  <si>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</si>
  <si>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</si>
  <si>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</si>
  <si>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</si>
  <si>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</si>
  <si>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</si>
  <si>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</si>
  <si>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</si>
  <si>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</si>
  <si>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</si>
  <si>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</si>
  <si>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</si>
  <si>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</si>
  <si>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</si>
  <si>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</si>
  <si>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</si>
  <si>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</si>
  <si>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</si>
  <si>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</si>
  <si>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</si>
  <si>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</si>
  <si>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</si>
  <si>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</si>
  <si>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</si>
  <si>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</si>
  <si>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</si>
  <si>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</si>
  <si>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</si>
  <si>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</si>
  <si>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</si>
  <si>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</si>
  <si>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</si>
  <si>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</si>
  <si>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</si>
  <si>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</si>
  <si>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</si>
  <si>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</si>
  <si>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</si>
  <si>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</si>
  <si>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</si>
  <si>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</si>
  <si>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</si>
  <si>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</si>
  <si>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</si>
  <si>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</si>
  <si>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</si>
  <si>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</si>
  <si>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</si>
  <si>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</si>
  <si>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</si>
  <si>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</si>
  <si>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</si>
  <si>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</si>
  <si>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</si>
  <si>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</si>
  <si>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</si>
  <si>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</si>
  <si>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</si>
  <si>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</si>
  <si>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</si>
  <si>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</si>
  <si>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</si>
  <si>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</si>
  <si>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</si>
  <si>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</si>
  <si>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</si>
  <si>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</si>
  <si>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</si>
  <si>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</si>
  <si>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</si>
  <si>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</si>
  <si>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</si>
  <si>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</si>
  <si>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</si>
  <si>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</si>
  <si>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</si>
  <si>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</si>
  <si>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</si>
  <si>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</si>
  <si>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</si>
  <si>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</si>
  <si>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</si>
  <si>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</si>
  <si>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</si>
  <si>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</si>
  <si>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</si>
  <si>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</si>
  <si>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</si>
  <si>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</si>
  <si>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</si>
  <si>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</si>
  <si>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</si>
  <si>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</si>
  <si>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</si>
  <si>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</si>
  <si>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</si>
  <si>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</si>
  <si>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</si>
  <si>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</si>
  <si>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</si>
  <si>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</si>
  <si>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</si>
  <si>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</si>
  <si>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</si>
  <si>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</si>
  <si>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</si>
  <si>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</si>
  <si>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</si>
  <si>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</si>
  <si>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</si>
  <si>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</si>
  <si>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</si>
  <si>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</si>
  <si>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</si>
  <si>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</si>
  <si>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</si>
  <si>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</si>
  <si>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</si>
  <si>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</si>
  <si>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</si>
  <si>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</si>
  <si>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</si>
  <si>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</si>
  <si>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</si>
  <si>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</si>
  <si>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</si>
  <si>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</si>
  <si>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</si>
  <si>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</si>
  <si>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</si>
  <si>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</si>
  <si>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</si>
  <si>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</si>
  <si>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</si>
  <si>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</si>
  <si>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</si>
  <si>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</si>
  <si>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</si>
  <si>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</si>
  <si>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</si>
  <si>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</si>
  <si>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</si>
  <si>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</si>
  <si>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</si>
  <si>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</si>
  <si>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</si>
  <si>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</si>
  <si>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</si>
  <si>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</si>
  <si>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</si>
  <si>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</si>
  <si>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</si>
  <si>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</si>
  <si>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</si>
  <si>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</si>
  <si>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</si>
  <si>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</si>
  <si>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</si>
  <si>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</si>
  <si>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</si>
  <si>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</si>
  <si>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</si>
  <si>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</si>
  <si>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</si>
  <si>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</si>
  <si>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</si>
  <si>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</si>
  <si>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</si>
  <si>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</si>
  <si>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</si>
  <si>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</si>
  <si>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</si>
  <si>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</si>
  <si>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</si>
  <si>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</si>
  <si>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</si>
  <si>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</si>
  <si>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</si>
  <si>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</si>
  <si>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</si>
  <si>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</si>
  <si>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</si>
  <si>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</si>
  <si>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</si>
  <si>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</si>
  <si>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</si>
  <si>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</si>
  <si>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</si>
  <si>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</si>
  <si>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</si>
  <si>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</si>
  <si>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</si>
  <si>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</si>
  <si>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</si>
  <si>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</si>
  <si>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</si>
  <si>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</si>
  <si>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</si>
  <si>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</si>
  <si>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</si>
  <si>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</si>
  <si>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</si>
  <si>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</si>
  <si>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</si>
  <si>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</si>
  <si>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</si>
  <si>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</si>
  <si>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</si>
  <si>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</si>
  <si>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</si>
  <si>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</si>
  <si>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</si>
  <si>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</si>
  <si>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</si>
  <si>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</si>
  <si>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</si>
  <si>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</si>
  <si>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</si>
  <si>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</si>
  <si>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</si>
  <si>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</si>
  <si>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</si>
  <si>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</si>
  <si>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</si>
  <si>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</si>
  <si>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</si>
  <si>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</si>
  <si>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</si>
  <si>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</si>
  <si>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</si>
  <si>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</si>
  <si>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</si>
  <si>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</si>
  <si>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</si>
  <si>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</si>
  <si>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</si>
  <si>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</si>
  <si>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</si>
  <si>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</si>
  <si>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</si>
  <si>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</si>
  <si>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</si>
  <si>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</si>
  <si>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</si>
  <si>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</si>
  <si>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</si>
  <si>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</si>
  <si>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</si>
  <si>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</si>
  <si>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</si>
  <si>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</si>
  <si>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</si>
  <si>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</si>
  <si>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</si>
  <si>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</si>
  <si>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</si>
  <si>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</si>
  <si>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</si>
  <si>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</si>
  <si>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</si>
  <si>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</si>
  <si>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</si>
  <si>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</si>
  <si>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</si>
  <si>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</si>
  <si>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</si>
  <si>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</si>
  <si>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</si>
  <si>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</si>
  <si>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</si>
  <si>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</si>
  <si>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</si>
  <si>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</si>
  <si>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</si>
  <si>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</si>
  <si>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</si>
  <si>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</si>
  <si>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</si>
  <si>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</si>
  <si>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</si>
  <si>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</si>
  <si>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</si>
  <si>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</si>
  <si>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</si>
  <si>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</si>
  <si>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</si>
  <si>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</si>
  <si>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</si>
  <si>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</si>
  <si>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</si>
  <si>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</si>
  <si>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</si>
  <si>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</si>
  <si>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</si>
  <si>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</si>
  <si>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</si>
  <si>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</si>
  <si>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</si>
  <si>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</si>
  <si>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</si>
  <si>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</si>
  <si>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</si>
  <si>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</si>
  <si>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</si>
  <si>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</si>
  <si>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</si>
  <si>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</si>
  <si>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</si>
  <si>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</si>
  <si>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</si>
  <si>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</si>
  <si>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</si>
  <si>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</si>
  <si>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</si>
  <si>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</si>
  <si>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</si>
  <si>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</si>
  <si>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</si>
  <si>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</si>
  <si>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</si>
  <si>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</si>
  <si>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</si>
  <si>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</si>
  <si>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</si>
  <si>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</si>
  <si>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</si>
  <si>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</si>
  <si>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</si>
  <si>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</si>
  <si>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</si>
  <si>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</si>
  <si>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</si>
  <si>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</si>
  <si>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</si>
  <si>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</si>
  <si>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</si>
  <si>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</si>
  <si>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</si>
  <si>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</si>
  <si>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</si>
  <si>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</si>
  <si>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</si>
  <si>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</si>
  <si>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</si>
  <si>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</si>
  <si>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</si>
  <si>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</si>
  <si>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</si>
  <si>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</si>
  <si>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</si>
  <si>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</si>
  <si>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</si>
  <si>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</si>
  <si>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</si>
  <si>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</si>
  <si>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</si>
  <si>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</si>
  <si>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</si>
  <si>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</si>
  <si>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</si>
  <si>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</si>
  <si>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</si>
  <si>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</si>
  <si>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</si>
  <si>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</si>
  <si>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</si>
  <si>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</si>
  <si>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</si>
  <si>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</si>
  <si>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</si>
  <si>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</si>
  <si>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</si>
  <si>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</si>
  <si>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</si>
  <si>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</si>
  <si>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</si>
  <si>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</si>
  <si>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</si>
  <si>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</si>
  <si>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</si>
  <si>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</si>
  <si>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</si>
  <si>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</si>
  <si>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</si>
  <si>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</si>
  <si>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</si>
  <si>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</si>
  <si>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</si>
  <si>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</si>
  <si>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</si>
  <si>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</si>
  <si>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</si>
  <si>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</si>
  <si>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</si>
  <si>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</si>
  <si>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</si>
  <si>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</si>
  <si>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</si>
  <si>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</si>
  <si>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</si>
  <si>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</si>
  <si>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</si>
  <si>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</si>
  <si>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</si>
  <si>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</si>
  <si>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</si>
  <si>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</si>
  <si>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</si>
  <si>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</si>
  <si>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</si>
  <si>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</si>
  <si>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</si>
  <si>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</si>
  <si>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</si>
  <si>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</si>
  <si>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</si>
  <si>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</si>
  <si>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</si>
  <si>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</si>
  <si>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</si>
  <si>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</si>
  <si>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</si>
  <si>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</si>
  <si>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</si>
  <si>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</si>
  <si>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</si>
  <si>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</si>
  <si>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</si>
  <si>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</si>
  <si>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</si>
  <si>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</si>
  <si>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</si>
  <si>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</si>
  <si>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</si>
  <si>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</si>
  <si>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</si>
  <si>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</si>
  <si>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</si>
  <si>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</si>
  <si>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</si>
  <si>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</si>
  <si>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</si>
  <si>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</si>
  <si>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</si>
  <si>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</si>
  <si>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</si>
  <si>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</si>
  <si>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</si>
  <si>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</si>
  <si>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</si>
  <si>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</si>
  <si>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</si>
  <si>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</si>
  <si>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</si>
  <si>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</si>
  <si>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</si>
  <si>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</si>
  <si>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</si>
  <si>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</si>
  <si>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</si>
  <si>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</si>
  <si>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</si>
  <si>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</si>
  <si>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</si>
  <si>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</si>
  <si>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</si>
  <si>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</si>
  <si>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</si>
  <si>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</si>
  <si>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</si>
  <si>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</si>
  <si>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</si>
  <si>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</si>
  <si>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</si>
  <si>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</si>
  <si>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</si>
  <si>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</si>
  <si>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</si>
  <si>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</si>
  <si>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</si>
  <si>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</si>
  <si>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</si>
  <si>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</si>
  <si>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</si>
  <si>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</si>
  <si>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</si>
  <si>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</si>
  <si>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</si>
  <si>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</si>
  <si>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</si>
  <si>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</si>
  <si>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</si>
  <si>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</si>
  <si>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</si>
  <si>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</si>
  <si>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</si>
  <si>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</si>
  <si>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</si>
  <si>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</si>
  <si>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</si>
  <si>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</si>
  <si>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</si>
  <si>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</si>
  <si>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</si>
  <si>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</si>
  <si>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</si>
  <si>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</si>
  <si>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</si>
  <si>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</si>
  <si>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</si>
  <si>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</si>
  <si>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</si>
  <si>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</si>
  <si>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</si>
  <si>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</si>
  <si>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</si>
  <si>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</si>
  <si>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</si>
  <si>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</si>
  <si>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</si>
  <si>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</si>
  <si>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</si>
  <si>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</si>
  <si>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</si>
  <si>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</si>
  <si>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</si>
  <si>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</si>
  <si>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</si>
  <si>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</si>
  <si>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</si>
  <si>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</si>
  <si>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</si>
  <si>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</si>
  <si>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</si>
  <si>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</si>
  <si>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</si>
  <si>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</si>
  <si>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</si>
  <si>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</si>
  <si>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</si>
  <si>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</si>
  <si>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</si>
  <si>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</si>
  <si>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</si>
  <si>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</si>
  <si>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</si>
  <si>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</si>
  <si>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</si>
  <si>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</si>
  <si>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</si>
  <si>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</si>
  <si>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</si>
  <si>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</si>
  <si>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</si>
  <si>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</si>
  <si>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</si>
  <si>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</si>
  <si>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</si>
  <si>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</si>
  <si>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</si>
  <si>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</si>
  <si>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</si>
  <si>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</si>
  <si>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</si>
  <si>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</si>
  <si>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</si>
  <si>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</si>
  <si>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</si>
  <si>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</si>
  <si>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</si>
  <si>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</si>
  <si>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</si>
  <si>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</si>
  <si>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</si>
  <si>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</si>
  <si>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</si>
  <si>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</si>
  <si>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</si>
  <si>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</si>
  <si>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</si>
  <si>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</si>
  <si>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</si>
  <si>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</si>
  <si>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</si>
  <si>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</si>
  <si>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</si>
  <si>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</si>
  <si>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</si>
  <si>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</si>
  <si>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</si>
  <si>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</si>
  <si>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</si>
  <si>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</si>
  <si>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</si>
  <si>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</si>
  <si>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</si>
  <si>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</si>
  <si>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</si>
  <si>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</si>
  <si>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</si>
  <si>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</si>
  <si>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</si>
  <si>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</si>
  <si>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</si>
  <si>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</si>
  <si>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</si>
  <si>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</si>
  <si>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</si>
  <si>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</si>
  <si>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</si>
  <si>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</si>
  <si>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</si>
  <si>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</si>
  <si>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</si>
  <si>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</si>
  <si>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</si>
  <si>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</si>
  <si>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</si>
  <si>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</si>
  <si>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</si>
  <si>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</si>
  <si>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</si>
  <si>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</si>
  <si>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</si>
  <si>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</si>
  <si>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</si>
  <si>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</si>
  <si>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</si>
  <si>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</si>
  <si>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</si>
  <si>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</si>
  <si>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</si>
  <si>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</si>
  <si>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</si>
  <si>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</si>
  <si>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</si>
  <si>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</si>
  <si>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</si>
  <si>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</si>
  <si>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</si>
  <si>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</si>
  <si>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</si>
  <si>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</si>
  <si>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</si>
  <si>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</si>
  <si>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</si>
  <si>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</si>
  <si>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</si>
  <si>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</si>
  <si>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</si>
  <si>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</si>
  <si>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</si>
  <si>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</si>
  <si>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</si>
  <si>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</si>
  <si>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</si>
  <si>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</si>
  <si>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</si>
  <si>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</si>
  <si>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</si>
  <si>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</si>
  <si>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</si>
  <si>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</si>
  <si>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</si>
  <si>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</si>
  <si>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</si>
  <si>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</si>
  <si>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</si>
  <si>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</si>
  <si>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</si>
  <si>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</si>
  <si>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</si>
  <si>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</si>
  <si>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</si>
  <si>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</si>
  <si>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</si>
  <si>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</si>
  <si>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</si>
  <si>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</si>
  <si>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</si>
  <si>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</si>
  <si>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</si>
  <si>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</si>
  <si>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</si>
  <si>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</si>
  <si>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</si>
  <si>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</si>
  <si>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</si>
  <si>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</si>
  <si>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</si>
  <si>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</si>
  <si>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</si>
  <si>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</si>
  <si>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</si>
  <si>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</si>
  <si>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</si>
  <si>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</si>
  <si>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</si>
  <si>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</si>
  <si>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</si>
  <si>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</si>
  <si>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</si>
  <si>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</si>
  <si>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</si>
  <si>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</si>
  <si>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</si>
  <si>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</si>
  <si>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</si>
  <si>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</si>
  <si>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</si>
  <si>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</si>
  <si>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</si>
  <si>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</si>
  <si>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</si>
  <si>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</si>
  <si>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</si>
  <si>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</si>
  <si>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</si>
  <si>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</si>
  <si>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</si>
  <si>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</si>
  <si>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</si>
  <si>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</si>
  <si>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</si>
  <si>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</si>
  <si>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</si>
  <si>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</si>
  <si>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</si>
  <si>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</si>
  <si>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</si>
  <si>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</si>
  <si>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</si>
  <si>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</si>
  <si>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</si>
  <si>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</si>
  <si>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</si>
  <si>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</si>
  <si>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</si>
  <si>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</si>
  <si>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</si>
  <si>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</si>
  <si>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</si>
  <si>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</si>
  <si>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</si>
  <si>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</si>
  <si>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</si>
  <si>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</si>
  <si>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</si>
  <si>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</si>
  <si>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</si>
  <si>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</si>
  <si>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</si>
  <si>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</si>
  <si>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</si>
  <si>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</si>
  <si>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</si>
  <si>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</si>
  <si>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</si>
  <si>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</si>
  <si>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</si>
  <si>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</si>
  <si>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</si>
  <si>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</si>
  <si>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</si>
  <si>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</si>
  <si>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</si>
  <si>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</si>
  <si>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</si>
  <si>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</si>
  <si>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</si>
  <si>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</si>
  <si>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</si>
  <si>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</si>
  <si>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</si>
  <si>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</si>
  <si>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</si>
  <si>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</si>
  <si>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</si>
  <si>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</si>
  <si>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</si>
  <si>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</si>
  <si>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</si>
  <si>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</si>
  <si>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</si>
  <si>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</si>
  <si>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</si>
  <si>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</si>
  <si>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</si>
  <si>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</si>
  <si>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</si>
  <si>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</si>
  <si>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</si>
  <si>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</si>
  <si>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</si>
  <si>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</si>
  <si>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</si>
  <si>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</si>
  <si>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</si>
  <si>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</si>
  <si>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</si>
  <si>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</si>
  <si>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</si>
  <si>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</si>
  <si>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</si>
  <si>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</si>
  <si>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</si>
  <si>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</si>
  <si>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</si>
  <si>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</si>
  <si>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</si>
  <si>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</si>
  <si>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</si>
  <si>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</si>
  <si>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</si>
  <si>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</si>
  <si>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</si>
  <si>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</si>
  <si>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</si>
  <si>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</si>
  <si>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</si>
  <si>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</si>
  <si>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</si>
  <si>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</si>
  <si>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</si>
  <si>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</si>
  <si>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</si>
  <si>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</si>
  <si>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</si>
  <si>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</si>
  <si>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</si>
  <si>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</si>
  <si>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</si>
  <si>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</si>
  <si>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</si>
  <si>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</si>
  <si>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</si>
  <si>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</si>
  <si>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</si>
  <si>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</si>
  <si>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</si>
  <si>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</si>
  <si>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</si>
  <si>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</si>
  <si>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</si>
  <si>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</si>
  <si>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</si>
  <si>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</si>
  <si>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</si>
  <si>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</si>
  <si>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</si>
  <si>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</si>
  <si>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</si>
  <si>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</si>
  <si>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</si>
  <si>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</si>
  <si>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</si>
  <si>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</si>
  <si>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</si>
  <si>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</si>
  <si>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</si>
  <si>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</si>
  <si>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</si>
  <si>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</si>
  <si>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</si>
  <si>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</si>
  <si>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</si>
  <si>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</si>
  <si>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</si>
  <si>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</si>
  <si>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</si>
  <si>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</si>
  <si>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</si>
  <si>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</si>
  <si>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</si>
  <si>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</si>
  <si>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</si>
  <si>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</si>
  <si>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</si>
  <si>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</si>
  <si>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</si>
  <si>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</si>
  <si>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</si>
  <si>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</si>
  <si>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</si>
  <si>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</si>
  <si>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</si>
  <si>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</si>
  <si>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</si>
  <si>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</si>
  <si>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</si>
  <si>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</si>
  <si>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</si>
  <si>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</si>
  <si>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</si>
  <si>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</si>
  <si>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</si>
  <si>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</si>
  <si>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</si>
  <si>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</si>
  <si>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</si>
  <si>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</si>
  <si>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</si>
  <si>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</si>
  <si>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</si>
  <si>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</si>
  <si>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</si>
  <si>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</si>
  <si>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</si>
  <si>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</si>
  <si>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</si>
  <si>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</si>
  <si>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</si>
  <si>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</si>
  <si>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</si>
  <si>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</si>
  <si>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</si>
  <si>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</si>
  <si>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</si>
  <si>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</si>
  <si>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</si>
  <si>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</si>
  <si>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</si>
  <si>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</si>
  <si>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</si>
  <si>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</si>
  <si>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</si>
  <si>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</si>
  <si>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</si>
  <si>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</si>
  <si>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</si>
  <si>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</si>
  <si>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</si>
  <si>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</si>
  <si>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</si>
  <si>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</si>
  <si>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</si>
  <si>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</si>
  <si>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</si>
  <si>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</si>
  <si>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</si>
  <si>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</si>
  <si>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</si>
  <si>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</si>
  <si>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</si>
  <si>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</si>
  <si>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</si>
  <si>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</si>
  <si>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</si>
  <si>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</si>
  <si>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</si>
  <si>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</si>
  <si>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</si>
  <si>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</si>
  <si>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</si>
  <si>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</si>
  <si>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</si>
  <si>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</si>
  <si>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</si>
  <si>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</si>
  <si>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</si>
  <si>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</si>
  <si>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</si>
  <si>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</si>
  <si>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</si>
  <si>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</si>
  <si>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</si>
  <si>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</si>
  <si>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</si>
  <si>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</si>
  <si>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</si>
  <si>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</si>
  <si>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</si>
  <si>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</si>
  <si>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</si>
  <si>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</si>
  <si>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</si>
  <si>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</si>
  <si>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</si>
  <si>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</si>
  <si>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</si>
  <si>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</si>
  <si>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</si>
  <si>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</si>
  <si>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</si>
  <si>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</si>
  <si>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</si>
  <si>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</si>
  <si>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</si>
  <si>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</si>
  <si>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</si>
  <si>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</si>
  <si>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</si>
  <si>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</si>
  <si>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</si>
  <si>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</si>
  <si>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</si>
  <si>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</si>
  <si>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</si>
  <si>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</si>
  <si>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</si>
  <si>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</si>
  <si>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</si>
  <si>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</si>
  <si>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</si>
  <si>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</si>
  <si>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</si>
  <si>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</si>
  <si>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</si>
  <si>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</si>
  <si>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</si>
  <si>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</si>
  <si>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</si>
  <si>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</si>
  <si>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</si>
  <si>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</si>
  <si>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</si>
  <si>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</si>
  <si>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</si>
  <si>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</si>
  <si>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</si>
  <si>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</si>
  <si>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</si>
  <si>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</si>
  <si>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</si>
  <si>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</si>
  <si>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</si>
  <si>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</si>
  <si>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</si>
  <si>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</si>
  <si>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</si>
  <si>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</si>
  <si>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</si>
  <si>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</si>
  <si>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</si>
  <si>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</si>
  <si>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</si>
  <si>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</si>
  <si>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</si>
  <si>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</si>
  <si>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</si>
  <si>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</si>
  <si>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</si>
  <si>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</si>
  <si>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</si>
  <si>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</si>
  <si>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</si>
  <si>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</si>
  <si>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</si>
  <si>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</si>
  <si>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</si>
  <si>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</si>
  <si>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</si>
  <si>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</si>
  <si>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</si>
  <si>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</si>
  <si>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</si>
  <si>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</si>
  <si>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</si>
  <si>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</si>
  <si>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</si>
  <si>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</si>
  <si>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</si>
  <si>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</si>
  <si>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</si>
  <si>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</si>
  <si>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</si>
  <si>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</si>
  <si>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</si>
  <si>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</si>
  <si>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</si>
  <si>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</si>
  <si>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</si>
  <si>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</si>
  <si>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</si>
  <si>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</si>
  <si>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</si>
  <si>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</si>
  <si>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</si>
  <si>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</si>
  <si>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</si>
  <si>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</si>
  <si>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</si>
  <si>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</si>
  <si>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</si>
  <si>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</si>
  <si>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</si>
  <si>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</si>
  <si>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</si>
  <si>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</si>
  <si>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</si>
  <si>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</si>
  <si>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</si>
  <si>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</si>
  <si>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</si>
  <si>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</si>
  <si>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</si>
  <si>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</si>
  <si>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</si>
  <si>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</si>
  <si>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</si>
  <si>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</si>
  <si>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</si>
  <si>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</si>
  <si>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</si>
  <si>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</si>
  <si>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</si>
  <si>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</si>
  <si>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</si>
  <si>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</si>
  <si>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</si>
  <si>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</si>
  <si>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</si>
  <si>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</si>
  <si>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</si>
  <si>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</si>
  <si>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</si>
  <si>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</si>
  <si>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</si>
  <si>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</si>
  <si>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</si>
  <si>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</si>
  <si>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</si>
  <si>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</si>
  <si>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</si>
  <si>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</si>
  <si>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</si>
  <si>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</si>
  <si>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</si>
  <si>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</si>
  <si>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</si>
  <si>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</si>
  <si>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</si>
  <si>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</si>
  <si>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</si>
  <si>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</si>
  <si>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</si>
  <si>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</si>
  <si>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</si>
  <si>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</si>
  <si>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</si>
  <si>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</si>
  <si>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</si>
  <si>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</si>
  <si>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</si>
  <si>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</si>
  <si>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</si>
  <si>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</si>
  <si>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</si>
  <si>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</si>
  <si>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</si>
  <si>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</si>
  <si>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</si>
  <si>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</si>
  <si>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</si>
  <si>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</si>
  <si>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</si>
  <si>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</si>
  <si>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</si>
  <si>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</si>
  <si>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</si>
  <si>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</si>
  <si>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</si>
  <si>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</si>
  <si>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</si>
  <si>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</si>
  <si>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</si>
  <si>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</si>
  <si>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</si>
  <si>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</si>
  <si>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</si>
  <si>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</si>
  <si>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</si>
  <si>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</si>
  <si>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</si>
  <si>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</si>
  <si>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</si>
  <si>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</si>
  <si>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</si>
  <si>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</si>
  <si>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</si>
  <si>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</si>
  <si>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</si>
  <si>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</si>
  <si>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</si>
  <si>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</si>
  <si>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</si>
  <si>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</si>
  <si>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</si>
  <si>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</si>
  <si>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</si>
  <si>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</si>
  <si>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</si>
  <si>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</si>
  <si>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</si>
  <si>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</si>
  <si>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</si>
  <si>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</si>
  <si>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</si>
  <si>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</si>
  <si>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</si>
  <si>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</si>
  <si>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</si>
  <si>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</si>
  <si>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</si>
  <si>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</si>
  <si>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</si>
  <si>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</si>
  <si>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</si>
  <si>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</si>
  <si>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</si>
  <si>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</si>
  <si>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</si>
  <si>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</si>
  <si>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</si>
  <si>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</si>
  <si>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</si>
  <si>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</si>
  <si>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</si>
  <si>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</si>
  <si>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</si>
  <si>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</si>
  <si>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</si>
  <si>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</si>
  <si>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</si>
  <si>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</si>
  <si>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</si>
  <si>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</si>
  <si>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</si>
  <si>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</si>
  <si>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</si>
  <si>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</si>
  <si>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</si>
  <si>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</si>
  <si>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</si>
  <si>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</si>
  <si>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</si>
  <si>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</si>
  <si>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</si>
  <si>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</si>
  <si>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</si>
  <si>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</si>
  <si>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</si>
  <si>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</si>
  <si>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</si>
  <si>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</si>
  <si>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</si>
  <si>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</si>
  <si>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</si>
  <si>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</si>
  <si>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</si>
  <si>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</si>
  <si>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</si>
  <si>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</si>
  <si>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</si>
  <si>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</si>
  <si>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</si>
  <si>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</si>
  <si>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</si>
  <si>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</si>
  <si>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</si>
  <si>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</si>
  <si>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</si>
  <si>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</si>
  <si>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</si>
  <si>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</si>
  <si>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</si>
  <si>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</si>
  <si>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</si>
  <si>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</si>
  <si>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</si>
  <si>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</si>
  <si>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</si>
  <si>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</si>
  <si>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</si>
  <si>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</si>
  <si>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</si>
  <si>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</si>
  <si>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</si>
  <si>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</si>
  <si>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</si>
  <si>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</si>
  <si>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</si>
  <si>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</si>
  <si>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</si>
  <si>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</si>
  <si>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</si>
  <si>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</si>
  <si>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</si>
  <si>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</si>
  <si>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</si>
  <si>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</si>
  <si>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</si>
  <si>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</si>
  <si>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</si>
  <si>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</si>
  <si>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</si>
  <si>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</si>
  <si>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</si>
  <si>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</si>
  <si>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</si>
  <si>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</si>
  <si>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</si>
  <si>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</si>
  <si>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</si>
  <si>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</si>
  <si>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</si>
  <si>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</si>
  <si>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</si>
  <si>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</si>
  <si>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</si>
  <si>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</si>
  <si>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</si>
  <si>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</si>
  <si>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</si>
  <si>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</si>
  <si>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</si>
  <si>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</si>
  <si>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</si>
  <si>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</si>
  <si>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</si>
  <si>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</si>
  <si>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</si>
  <si>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</si>
  <si>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</si>
  <si>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</si>
  <si>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</si>
  <si>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</si>
  <si>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</si>
  <si>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</si>
  <si>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</si>
  <si>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</si>
  <si>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</si>
  <si>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</si>
  <si>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</si>
  <si>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</si>
  <si>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</si>
  <si>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</si>
  <si>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</si>
  <si>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</si>
  <si>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</si>
  <si>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</si>
  <si>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</si>
  <si>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</si>
  <si>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</si>
  <si>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</si>
  <si>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</si>
  <si>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</si>
  <si>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</si>
  <si>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</si>
  <si>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</si>
  <si>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</si>
  <si>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</si>
  <si>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</si>
  <si>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</si>
  <si>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</si>
  <si>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</si>
  <si>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</si>
  <si>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</si>
  <si>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</si>
  <si>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</si>
  <si>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</si>
  <si>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</si>
  <si>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</si>
  <si>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</si>
  <si>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</si>
  <si>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</si>
  <si>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</si>
  <si>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</si>
  <si>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</si>
  <si>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</si>
  <si>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</si>
  <si>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</si>
  <si>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</si>
  <si>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</si>
  <si>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</si>
  <si>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</si>
  <si>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</si>
  <si>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</si>
  <si>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</si>
  <si>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</si>
  <si>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</si>
  <si>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</si>
  <si>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</si>
  <si>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</si>
  <si>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</si>
  <si>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</si>
  <si>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</si>
  <si>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</si>
  <si>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</si>
  <si>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</si>
  <si>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</si>
  <si>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</si>
  <si>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</si>
  <si>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</si>
  <si>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</si>
  <si>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</si>
  <si>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</si>
  <si>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</si>
  <si>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</si>
  <si>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</si>
  <si>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</si>
  <si>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</si>
  <si>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</si>
  <si>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</si>
  <si>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</si>
  <si>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</si>
  <si>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</si>
  <si>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</si>
  <si>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</si>
  <si>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</si>
  <si>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</si>
  <si>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</si>
  <si>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</si>
  <si>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</si>
  <si>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</si>
  <si>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</si>
  <si>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</si>
  <si>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</si>
  <si>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</si>
  <si>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</si>
  <si>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</si>
  <si>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</si>
  <si>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</si>
  <si>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</si>
  <si>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</si>
  <si>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</si>
  <si>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</si>
  <si>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</si>
  <si>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</si>
  <si>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</si>
  <si>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</si>
  <si>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</si>
  <si>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</si>
  <si>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</si>
  <si>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</si>
  <si>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</si>
  <si>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</si>
  <si>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</si>
  <si>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</si>
  <si>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</si>
  <si>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</si>
  <si>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</si>
  <si>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</si>
  <si>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</si>
  <si>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</si>
  <si>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</si>
  <si>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</si>
  <si>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</si>
  <si>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</si>
  <si>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</si>
  <si>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</si>
  <si>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</si>
  <si>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</si>
  <si>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</si>
  <si>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</si>
  <si>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</si>
  <si>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</si>
  <si>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</si>
  <si>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</si>
  <si>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</si>
  <si>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</si>
  <si>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</si>
  <si>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</si>
  <si>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</si>
  <si>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</si>
  <si>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</si>
  <si>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</si>
  <si>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</si>
  <si>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</si>
  <si>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</si>
  <si>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</si>
  <si>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</si>
  <si>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</si>
  <si>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</si>
  <si>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</si>
  <si>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</si>
  <si>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</si>
  <si>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</si>
  <si>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</si>
  <si>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</si>
  <si>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</si>
  <si>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</si>
  <si>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</si>
  <si>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</si>
  <si>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</si>
  <si>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</si>
  <si>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</si>
  <si>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</si>
  <si>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</si>
  <si>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</si>
  <si>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</si>
  <si>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</si>
  <si>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</si>
  <si>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</si>
  <si>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</si>
  <si>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</si>
  <si>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</si>
  <si>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</si>
  <si>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</si>
  <si>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</si>
  <si>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</si>
  <si>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</si>
  <si>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</si>
  <si>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</si>
  <si>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</si>
  <si>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</si>
  <si>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</si>
  <si>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</si>
  <si>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</si>
  <si>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</si>
  <si>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</si>
  <si>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</si>
  <si>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</si>
  <si>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</si>
  <si>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</si>
  <si>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</si>
  <si>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</si>
  <si>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</si>
  <si>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</si>
  <si>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</si>
  <si>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</si>
  <si>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</si>
  <si>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</si>
  <si>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</si>
  <si>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</si>
  <si>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</si>
  <si>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</si>
  <si>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</si>
  <si>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</si>
  <si>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</si>
  <si>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</si>
  <si>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</si>
  <si>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</si>
  <si>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</si>
  <si>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</si>
  <si>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</si>
  <si>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</si>
  <si>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</si>
  <si>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</si>
  <si>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</si>
  <si>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</si>
  <si>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</si>
  <si>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</si>
  <si>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</si>
  <si>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</si>
  <si>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</si>
  <si>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</si>
  <si>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</si>
  <si>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</si>
  <si>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</si>
  <si>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</si>
  <si>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</si>
  <si>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</si>
  <si>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</si>
  <si>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</si>
  <si>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</si>
  <si>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</si>
  <si>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</si>
  <si>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</si>
  <si>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</si>
  <si>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</si>
  <si>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</si>
  <si>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</si>
  <si>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</si>
  <si>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</si>
  <si>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</si>
  <si>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</si>
  <si>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</si>
  <si>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</si>
  <si>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</si>
  <si>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</si>
  <si>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</si>
  <si>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</si>
  <si>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</si>
  <si>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</si>
  <si>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</si>
  <si>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</si>
  <si>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</si>
  <si>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</si>
  <si>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</si>
  <si>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</si>
  <si>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</si>
  <si>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</si>
  <si>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</si>
  <si>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</si>
  <si>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</si>
  <si>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</si>
  <si>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</si>
  <si>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</si>
  <si>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</si>
  <si>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</si>
  <si>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</si>
  <si>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</si>
  <si>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</si>
  <si>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</si>
  <si>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</si>
  <si>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</si>
  <si>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</si>
  <si>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</si>
  <si>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</si>
  <si>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</si>
  <si>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</si>
  <si>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</si>
  <si>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</si>
  <si>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</si>
  <si>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</si>
  <si>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</si>
  <si>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</si>
  <si>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</si>
  <si>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</si>
  <si>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</si>
  <si>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</si>
  <si>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</si>
  <si>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</si>
  <si>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</si>
  <si>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</si>
  <si>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</si>
  <si>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</si>
  <si>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</si>
  <si>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</si>
  <si>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</si>
  <si>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</si>
  <si>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</si>
  <si>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</si>
  <si>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</si>
  <si>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</si>
  <si>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</si>
  <si>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</si>
  <si>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</si>
  <si>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</si>
  <si>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</si>
  <si>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</si>
  <si>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</si>
  <si>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</si>
  <si>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</si>
  <si>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</si>
  <si>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</si>
  <si>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</si>
  <si>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</si>
  <si>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</si>
  <si>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</si>
  <si>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</si>
  <si>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</si>
  <si>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</si>
  <si>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</si>
  <si>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</si>
  <si>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</si>
  <si>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</si>
  <si>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</si>
  <si>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</si>
  <si>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</si>
  <si>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</si>
  <si>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</si>
  <si>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</si>
  <si>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</si>
  <si>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</si>
  <si>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</si>
  <si>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</si>
  <si>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</si>
  <si>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</si>
  <si>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</si>
  <si>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</si>
  <si>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</si>
  <si>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</si>
  <si>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</si>
  <si>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</si>
  <si>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</si>
  <si>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</si>
  <si>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</si>
  <si>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</si>
  <si>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</si>
  <si>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</si>
  <si>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</si>
  <si>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</si>
  <si>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</si>
  <si>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</si>
  <si>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</si>
  <si>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</si>
  <si>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</si>
  <si>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</si>
  <si>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</si>
  <si>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</si>
  <si>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</si>
  <si>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</si>
  <si>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</si>
  <si>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</si>
  <si>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</si>
  <si>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</si>
  <si>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</si>
  <si>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</si>
  <si>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</si>
  <si>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</si>
  <si>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</si>
  <si>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</si>
  <si>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</si>
  <si>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</si>
  <si>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</si>
  <si>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</si>
  <si>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</si>
  <si>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</si>
  <si>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</si>
  <si>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</si>
  <si>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</si>
  <si>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</si>
  <si>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</si>
  <si>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</si>
  <si>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</si>
  <si>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</si>
  <si>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</si>
  <si>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</si>
  <si>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</si>
  <si>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</si>
  <si>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</si>
  <si>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</si>
  <si>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</si>
  <si>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</si>
  <si>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</si>
  <si>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</si>
  <si>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</si>
  <si>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</si>
  <si>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</si>
  <si>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</si>
  <si>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</si>
  <si>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</si>
  <si>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</si>
  <si>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</si>
  <si>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</si>
  <si>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</si>
  <si>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</si>
  <si>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</si>
  <si>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</si>
  <si>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</si>
  <si>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</si>
  <si>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</si>
  <si>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</si>
  <si>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</si>
  <si>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</si>
  <si>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</si>
  <si>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</si>
  <si>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</si>
  <si>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</si>
  <si>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</si>
  <si>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</si>
  <si>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</si>
  <si>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</si>
  <si>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</si>
  <si>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</si>
  <si>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</si>
  <si>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</si>
  <si>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</si>
  <si>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</si>
  <si>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</si>
  <si>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</si>
  <si>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</si>
  <si>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</si>
  <si>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</si>
  <si>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</si>
  <si>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</si>
  <si>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</si>
  <si>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</si>
  <si>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</si>
  <si>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</si>
  <si>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</si>
  <si>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</si>
  <si>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</si>
  <si>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</si>
  <si>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</si>
  <si>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</si>
  <si>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</si>
  <si>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</si>
  <si>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</si>
  <si>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</si>
  <si>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</si>
  <si>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</si>
  <si>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</si>
  <si>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</si>
  <si>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</si>
  <si>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</si>
  <si>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</si>
  <si>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</si>
  <si>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</si>
  <si>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</si>
  <si>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</si>
  <si>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</si>
  <si>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</si>
  <si>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</si>
  <si>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</si>
  <si>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</si>
  <si>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</si>
  <si>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</si>
  <si>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</si>
  <si>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</si>
  <si>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</si>
  <si>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</si>
  <si>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</si>
  <si>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</si>
  <si>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</si>
  <si>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</si>
  <si>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</si>
  <si>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</si>
  <si>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</si>
  <si>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</si>
  <si>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</si>
  <si>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</si>
  <si>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</si>
  <si>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</si>
  <si>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</si>
  <si>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</si>
  <si>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</si>
  <si>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</si>
  <si>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</si>
  <si>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</si>
  <si>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</si>
  <si>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</si>
  <si>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</si>
  <si>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</si>
  <si>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</si>
  <si>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</si>
  <si>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</si>
  <si>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</si>
  <si>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</si>
  <si>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</si>
  <si>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</si>
  <si>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</si>
  <si>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</si>
  <si>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</si>
  <si>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</si>
  <si>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</si>
  <si>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</si>
  <si>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</si>
  <si>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</si>
  <si>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</si>
  <si>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</si>
  <si>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</si>
  <si>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</si>
  <si>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</si>
  <si>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</si>
  <si>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</si>
  <si>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</si>
  <si>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</si>
  <si>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</si>
  <si>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</si>
  <si>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</si>
  <si>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</si>
  <si>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</si>
  <si>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</si>
  <si>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</si>
  <si>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</si>
  <si>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</si>
  <si>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</si>
  <si>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</si>
  <si>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</si>
  <si>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</si>
  <si>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</si>
  <si>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</si>
  <si>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</si>
  <si>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</si>
  <si>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</si>
  <si>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</si>
  <si>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</si>
  <si>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</si>
  <si>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</si>
  <si>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</si>
  <si>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</si>
  <si>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</si>
  <si>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</si>
  <si>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</si>
  <si>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</si>
  <si>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</si>
  <si>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</si>
  <si>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</si>
  <si>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</si>
  <si>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</si>
  <si>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</si>
  <si>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</si>
  <si>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</si>
  <si>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</si>
  <si>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</si>
  <si>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</si>
  <si>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</si>
  <si>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</si>
  <si>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</si>
  <si>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</si>
  <si>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</si>
  <si>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</si>
  <si>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</si>
  <si>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</si>
  <si>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</si>
  <si>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</si>
  <si>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</si>
  <si>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</si>
  <si>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</si>
  <si>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</si>
  <si>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</si>
  <si>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</si>
  <si>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</si>
  <si>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</si>
  <si>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</si>
  <si>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</si>
  <si>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</si>
  <si>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</si>
  <si>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</si>
  <si>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</si>
  <si>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</si>
  <si>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</si>
  <si>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</si>
  <si>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</si>
  <si>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</si>
  <si>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</si>
  <si>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</si>
  <si>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</si>
  <si>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</si>
  <si>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</si>
  <si>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</si>
  <si>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</si>
  <si>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</si>
  <si>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</si>
  <si>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</si>
  <si>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</si>
  <si>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</si>
  <si>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</si>
  <si>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</si>
  <si>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</si>
  <si>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</si>
  <si>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</si>
  <si>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</si>
  <si>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</si>
  <si>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</si>
  <si>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</si>
  <si>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</si>
  <si>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</si>
  <si>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</si>
  <si>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</si>
  <si>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</si>
  <si>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</si>
  <si>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</si>
  <si>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</si>
  <si>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</si>
  <si>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</si>
  <si>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</si>
  <si>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</si>
  <si>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</si>
  <si>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</si>
  <si>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</si>
  <si>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</si>
  <si>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</si>
  <si>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</si>
  <si>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</si>
  <si>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</si>
  <si>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</si>
  <si>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</si>
  <si>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</si>
  <si>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</si>
  <si>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</si>
  <si>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</si>
  <si>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</si>
  <si>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</si>
  <si>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</si>
  <si>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</si>
  <si>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</si>
  <si>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</si>
  <si>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</si>
  <si>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</si>
  <si>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</si>
  <si>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</si>
  <si>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</si>
  <si>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</si>
  <si>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</si>
  <si>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</si>
  <si>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</si>
  <si>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</si>
  <si>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</si>
  <si>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</si>
  <si>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</si>
  <si>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</si>
  <si>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</si>
  <si>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</si>
  <si>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</si>
  <si>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</si>
  <si>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</si>
  <si>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</si>
  <si>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</si>
  <si>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</si>
  <si>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</si>
  <si>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</si>
  <si>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</si>
  <si>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</si>
  <si>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</si>
  <si>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</si>
  <si>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</si>
  <si>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</si>
  <si>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</si>
  <si>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</si>
  <si>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</si>
  <si>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</si>
  <si>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</si>
  <si>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</si>
  <si>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</si>
  <si>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</si>
  <si>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</si>
  <si>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</si>
  <si>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</si>
  <si>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</si>
  <si>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</si>
  <si>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</si>
  <si>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</si>
  <si>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</si>
  <si>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</si>
  <si>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</si>
  <si>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</si>
  <si>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</si>
  <si>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</si>
  <si>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</si>
  <si>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</si>
  <si>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</si>
  <si>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</si>
  <si>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</si>
  <si>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</si>
  <si>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</si>
  <si>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</si>
  <si>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</si>
  <si>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</si>
  <si>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</si>
  <si>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</si>
  <si>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</si>
  <si>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</si>
  <si>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</si>
  <si>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</si>
  <si>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</si>
  <si>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</si>
  <si>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</si>
  <si>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</si>
  <si>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</si>
  <si>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</si>
  <si>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</si>
  <si>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</si>
  <si>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</si>
  <si>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</si>
  <si>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</si>
  <si>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</si>
  <si>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</si>
  <si>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</si>
  <si>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</si>
  <si>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</si>
  <si>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</si>
  <si>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</si>
  <si>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</si>
  <si>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</si>
  <si>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</si>
  <si>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</si>
  <si>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</si>
  <si>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</si>
  <si>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</si>
  <si>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</si>
  <si>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</si>
  <si>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</si>
  <si>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</si>
  <si>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</si>
  <si>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</si>
  <si>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</si>
  <si>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</si>
  <si>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</si>
  <si>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</si>
  <si>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</si>
  <si>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</si>
  <si>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</si>
  <si>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</si>
  <si>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</si>
  <si>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</si>
  <si>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</si>
  <si>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</si>
  <si>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</si>
  <si>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</si>
  <si>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</si>
  <si>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</si>
  <si>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</si>
  <si>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</si>
  <si>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</si>
  <si>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</si>
  <si>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</si>
  <si>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</si>
  <si>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</si>
  <si>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</si>
  <si>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</si>
  <si>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</si>
  <si>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</si>
  <si>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</si>
  <si>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</si>
  <si>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</si>
  <si>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</si>
  <si>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</si>
  <si>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</si>
  <si>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</si>
  <si>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</si>
  <si>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</si>
  <si>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</si>
  <si>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</si>
  <si>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</si>
  <si>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</si>
  <si>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</si>
  <si>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</si>
  <si>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</si>
  <si>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</si>
  <si>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</si>
  <si>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</si>
  <si>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</si>
  <si>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</si>
  <si>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</si>
  <si>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</si>
  <si>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</si>
  <si>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</si>
  <si>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</si>
  <si>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</si>
  <si>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</si>
  <si>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</si>
  <si>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</si>
  <si>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</si>
  <si>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</si>
  <si>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</si>
  <si>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</si>
  <si>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</si>
  <si>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</si>
  <si>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</si>
  <si>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</si>
  <si>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</si>
  <si>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</si>
  <si>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</si>
  <si>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</si>
  <si>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</si>
  <si>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</si>
  <si>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</si>
  <si>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</si>
  <si>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</si>
  <si>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</si>
  <si>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</si>
  <si>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</si>
  <si>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</si>
  <si>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</si>
  <si>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</si>
  <si>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</si>
  <si>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</si>
  <si>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</si>
  <si>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</si>
  <si>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</si>
  <si>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</si>
  <si>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</si>
  <si>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</si>
  <si>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</si>
  <si>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</si>
  <si>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</si>
  <si>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</si>
  <si>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</si>
  <si>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</si>
  <si>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</si>
  <si>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</si>
  <si>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</si>
  <si>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</si>
  <si>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</si>
  <si>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</si>
  <si>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</si>
  <si>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</si>
  <si>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</si>
  <si>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</si>
  <si>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</si>
  <si>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</si>
  <si>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</si>
  <si>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</si>
  <si>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</si>
  <si>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</si>
  <si>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</si>
  <si>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</si>
  <si>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</si>
  <si>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</si>
  <si>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</si>
  <si>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</si>
  <si>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</si>
  <si>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</si>
  <si>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</si>
  <si>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</si>
  <si>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</si>
  <si>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</si>
  <si>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</si>
  <si>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</si>
  <si>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</si>
  <si>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</si>
  <si>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</si>
  <si>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</si>
  <si>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</si>
  <si>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</si>
  <si>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</si>
  <si>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</si>
  <si>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</si>
  <si>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</si>
  <si>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</si>
  <si>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</si>
  <si>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</si>
  <si>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</si>
  <si>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</si>
  <si>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</si>
  <si>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</si>
  <si>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</si>
  <si>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</si>
  <si>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</si>
  <si>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</si>
  <si>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</si>
  <si>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</si>
  <si>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</si>
  <si>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</si>
  <si>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</si>
  <si>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</si>
  <si>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</si>
  <si>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</si>
  <si>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</si>
  <si>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</si>
  <si>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</si>
  <si>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</si>
  <si>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</si>
  <si>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</si>
  <si>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</si>
  <si>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</si>
  <si>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</si>
  <si>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</si>
  <si>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</si>
  <si>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</si>
  <si>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</si>
  <si>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</si>
  <si>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</si>
  <si>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</si>
  <si>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</si>
  <si>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</si>
  <si>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</si>
  <si>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</si>
  <si>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</si>
  <si>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</si>
  <si>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</si>
  <si>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</si>
  <si>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</si>
  <si>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</si>
  <si>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</si>
  <si>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</si>
  <si>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</si>
  <si>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</si>
  <si>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</si>
  <si>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</si>
  <si>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</si>
  <si>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</si>
  <si>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</si>
  <si>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</si>
  <si>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</si>
  <si>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</si>
  <si>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</si>
  <si>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</si>
  <si>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</si>
  <si>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</si>
  <si>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</si>
  <si>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</si>
  <si>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</si>
  <si>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</si>
  <si>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</si>
  <si>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</si>
  <si>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</si>
  <si>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</si>
  <si>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</si>
  <si>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</si>
  <si>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</si>
  <si>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</si>
  <si>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</si>
  <si>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</si>
  <si>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</si>
  <si>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</si>
  <si>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</si>
  <si>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</si>
  <si>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</si>
  <si>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</si>
  <si>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</si>
  <si>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</si>
  <si>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</si>
  <si>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</si>
  <si>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</si>
  <si>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</si>
  <si>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</si>
  <si>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</si>
  <si>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</si>
  <si>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</si>
  <si>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</si>
  <si>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</si>
  <si>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</si>
  <si>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</si>
  <si>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</si>
  <si>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</si>
  <si>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</si>
  <si>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</si>
  <si>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</si>
  <si>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</si>
  <si>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</si>
  <si>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</si>
  <si>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</si>
  <si>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</si>
  <si>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</si>
  <si>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</si>
  <si>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</si>
  <si>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</si>
  <si>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</si>
  <si>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</si>
  <si>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</si>
  <si>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</si>
  <si>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</si>
  <si>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</si>
  <si>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</si>
  <si>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</si>
  <si>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</si>
  <si>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</si>
  <si>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</si>
  <si>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</si>
  <si>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</si>
  <si>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</si>
  <si>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</si>
  <si>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</si>
  <si>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</si>
  <si>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</si>
  <si>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</si>
  <si>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</si>
  <si>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</si>
  <si>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</si>
  <si>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</si>
  <si>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</si>
  <si>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</si>
  <si>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</si>
  <si>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</si>
  <si>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</si>
  <si>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</si>
  <si>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</si>
  <si>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</si>
  <si>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</si>
  <si>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</si>
  <si>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</si>
  <si>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</si>
  <si>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</si>
  <si>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</si>
  <si>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</si>
  <si>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</si>
  <si>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</si>
  <si>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</si>
  <si>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</si>
  <si>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</si>
  <si>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</si>
  <si>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</si>
  <si>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</si>
  <si>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</si>
  <si>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</si>
  <si>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</si>
  <si>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</si>
  <si>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</si>
  <si>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</si>
  <si>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</si>
  <si>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</si>
  <si>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</si>
  <si>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</si>
  <si>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</si>
  <si>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</si>
  <si>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</si>
  <si>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</si>
  <si>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</si>
  <si>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</si>
  <si>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</si>
  <si>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</si>
  <si>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</si>
  <si>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</si>
  <si>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</si>
  <si>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</si>
  <si>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</si>
  <si>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</si>
  <si>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</si>
  <si>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</si>
  <si>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</si>
  <si>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</si>
  <si>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</si>
  <si>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</si>
  <si>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</si>
  <si>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</si>
  <si>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</si>
  <si>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</si>
  <si>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</si>
  <si>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</si>
  <si>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</si>
  <si>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</si>
  <si>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</si>
  <si>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</si>
  <si>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</si>
  <si>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</si>
  <si>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</si>
  <si>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</si>
  <si>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</si>
  <si>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</si>
  <si>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</si>
  <si>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</si>
  <si>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</si>
  <si>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</si>
  <si>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</si>
  <si>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</si>
  <si>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</si>
  <si>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</si>
  <si>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</si>
  <si>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</si>
  <si>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</si>
  <si>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</si>
  <si>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</si>
  <si>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</si>
  <si>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</si>
  <si>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</si>
  <si>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</si>
  <si>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</si>
  <si>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</si>
  <si>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</si>
  <si>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</si>
  <si>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</si>
  <si>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</si>
  <si>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</si>
  <si>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</si>
  <si>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</si>
  <si>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</si>
  <si>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</si>
  <si>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</si>
  <si>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</si>
  <si>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</si>
  <si>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</si>
  <si>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</si>
  <si>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</si>
  <si>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</si>
  <si>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</si>
  <si>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</si>
  <si>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</si>
  <si>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</si>
  <si>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</si>
  <si>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</si>
  <si>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</si>
  <si>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</si>
  <si>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</si>
  <si>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</si>
  <si>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</si>
  <si>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</si>
  <si>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</si>
  <si>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</si>
  <si>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</si>
  <si>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</si>
  <si>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</si>
  <si>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</si>
  <si>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</si>
  <si>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</si>
  <si>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</si>
  <si>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</si>
  <si>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</si>
  <si>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</si>
  <si>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</si>
  <si>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</si>
  <si>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</si>
  <si>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</si>
  <si>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</si>
  <si>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</si>
  <si>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</si>
  <si>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</si>
  <si>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</si>
  <si>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</si>
  <si>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</si>
  <si>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</si>
  <si>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</si>
  <si>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</si>
  <si>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</si>
  <si>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</si>
  <si>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</si>
  <si>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</si>
  <si>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</si>
  <si>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</si>
  <si>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</si>
  <si>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</si>
  <si>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</si>
  <si>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</si>
  <si>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</si>
  <si>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</si>
  <si>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</si>
  <si>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</si>
  <si>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</si>
  <si>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</si>
  <si>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</si>
  <si>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</si>
  <si>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</si>
  <si>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</si>
  <si>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</si>
  <si>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</si>
  <si>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</si>
  <si>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</si>
  <si>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</si>
  <si>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</si>
  <si>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</si>
  <si>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</si>
  <si>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</si>
  <si>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</si>
  <si>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</si>
  <si>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</si>
  <si>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</si>
  <si>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</si>
  <si>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</si>
  <si>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</si>
  <si>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</si>
  <si>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</si>
  <si>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</si>
  <si>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</si>
  <si>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</si>
  <si>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</si>
  <si>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</si>
  <si>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</si>
  <si>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</si>
  <si>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</si>
  <si>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</si>
  <si>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</si>
  <si>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</si>
  <si>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</si>
  <si>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</si>
  <si>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</si>
  <si>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</si>
  <si>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</si>
  <si>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</si>
  <si>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</si>
  <si>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</si>
  <si>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</si>
  <si>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</si>
  <si>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</si>
  <si>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</si>
  <si>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</si>
  <si>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</si>
  <si>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</si>
  <si>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</si>
  <si>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</si>
  <si>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</si>
  <si>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</si>
  <si>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</si>
  <si>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</si>
  <si>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</si>
  <si>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</si>
  <si>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</si>
  <si>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</si>
  <si>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</si>
  <si>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</si>
  <si>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</si>
  <si>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</si>
  <si>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</si>
  <si>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</si>
  <si>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</si>
  <si>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</si>
  <si>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</si>
  <si>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</si>
  <si>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</si>
  <si>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</si>
  <si>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</si>
  <si>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</si>
  <si>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</si>
  <si>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</si>
  <si>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</si>
  <si>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</si>
  <si>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</si>
  <si>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</si>
  <si>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</si>
  <si>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</si>
  <si>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</si>
  <si>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</si>
  <si>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</si>
  <si>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</si>
  <si>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</si>
  <si>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</si>
  <si>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</si>
  <si>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</si>
  <si>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</si>
  <si>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</si>
  <si>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</si>
  <si>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</si>
  <si>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</si>
  <si>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</si>
  <si>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</si>
  <si>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</si>
  <si>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</si>
  <si>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</si>
  <si>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</si>
  <si>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</si>
  <si>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</si>
  <si>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</si>
  <si>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</si>
  <si>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</si>
  <si>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</si>
  <si>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</si>
  <si>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</si>
  <si>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</si>
  <si>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</si>
  <si>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</si>
  <si>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</si>
  <si>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</si>
  <si>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</si>
  <si>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</si>
  <si>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</si>
  <si>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</si>
  <si>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</si>
  <si>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</si>
  <si>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</si>
  <si>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</si>
  <si>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</si>
  <si>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</si>
  <si>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</si>
  <si>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</si>
  <si>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</si>
  <si>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</si>
  <si>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</si>
  <si>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</si>
  <si>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</si>
  <si>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</si>
  <si>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</si>
  <si>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</si>
  <si>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</si>
  <si>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</si>
  <si>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</si>
  <si>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</si>
  <si>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</si>
  <si>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</si>
  <si>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</si>
  <si>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</si>
  <si>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</si>
  <si>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</si>
  <si>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</si>
  <si>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</si>
  <si>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</si>
  <si>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</si>
  <si>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</si>
  <si>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</si>
  <si>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</si>
  <si>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</si>
  <si>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</si>
  <si>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</si>
  <si>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</si>
  <si>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</si>
  <si>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</si>
  <si>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</si>
  <si>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</si>
  <si>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</si>
  <si>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</si>
  <si>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</si>
  <si>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</si>
  <si>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</si>
  <si>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</si>
  <si>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</si>
  <si>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</si>
  <si>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</si>
  <si>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</si>
  <si>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</si>
  <si>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</si>
  <si>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</si>
  <si>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</si>
  <si>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</si>
  <si>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</si>
  <si>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</si>
  <si>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</si>
  <si>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</si>
  <si>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</si>
  <si>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</si>
  <si>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</si>
  <si>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</si>
  <si>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</si>
  <si>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</si>
  <si>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</si>
  <si>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</si>
  <si>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</si>
  <si>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</si>
  <si>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</si>
  <si>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</si>
  <si>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</si>
  <si>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</si>
  <si>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</si>
  <si>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</si>
  <si>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</si>
  <si>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</si>
  <si>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</si>
  <si>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</si>
  <si>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</si>
  <si>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</si>
  <si>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</si>
  <si>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</si>
  <si>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</si>
  <si>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</si>
  <si>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</si>
  <si>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</si>
  <si>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</si>
  <si>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</si>
  <si>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</si>
  <si>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</si>
  <si>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</si>
  <si>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</si>
  <si>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</si>
  <si>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</si>
  <si>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</si>
  <si>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</si>
  <si>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</si>
  <si>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</si>
  <si>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</si>
  <si>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</si>
  <si>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</si>
  <si>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</si>
  <si>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</si>
  <si>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</si>
  <si>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</si>
  <si>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</si>
  <si>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</si>
  <si>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</si>
  <si>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</si>
  <si>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</si>
  <si>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</si>
  <si>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</si>
  <si>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</si>
  <si>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</si>
  <si>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</si>
  <si>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</si>
  <si>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</si>
  <si>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</si>
  <si>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</si>
  <si>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</si>
  <si>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</si>
  <si>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</si>
  <si>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</si>
  <si>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</si>
  <si>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</si>
  <si>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</si>
  <si>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</si>
  <si>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</si>
  <si>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</si>
  <si>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</si>
  <si>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</si>
  <si>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</si>
  <si>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</si>
  <si>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</si>
  <si>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</si>
  <si>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</si>
  <si>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</si>
  <si>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</si>
  <si>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</si>
  <si>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</si>
  <si>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</si>
  <si>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</si>
  <si>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</si>
  <si>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</si>
  <si>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</si>
  <si>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</si>
  <si>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</si>
  <si>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</si>
  <si>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</si>
  <si>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</si>
  <si>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</si>
  <si>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</si>
  <si>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</si>
  <si>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</si>
  <si>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</si>
  <si>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</si>
  <si>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</si>
  <si>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</si>
  <si>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</si>
  <si>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</si>
  <si>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</si>
  <si>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</si>
  <si>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</si>
  <si>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</si>
  <si>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</si>
  <si>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</si>
  <si>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</si>
  <si>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</si>
  <si>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</si>
  <si>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</si>
  <si>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</si>
  <si>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</si>
  <si>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</si>
  <si>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</si>
  <si>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</si>
  <si>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</si>
  <si>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</si>
  <si>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</si>
  <si>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</si>
  <si>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</si>
  <si>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</si>
  <si>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</si>
  <si>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</si>
  <si>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</si>
  <si>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</si>
  <si>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</si>
  <si>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</si>
  <si>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</si>
  <si>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</si>
  <si>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</si>
  <si>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</si>
  <si>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</si>
  <si>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</si>
  <si>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</si>
  <si>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</si>
  <si>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</si>
  <si>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</si>
  <si>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</si>
  <si>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</si>
  <si>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</si>
  <si>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</si>
  <si>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</si>
  <si>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</si>
  <si>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</si>
  <si>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</si>
  <si>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</si>
  <si>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</si>
  <si>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</si>
  <si>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</si>
  <si>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</si>
  <si>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</si>
  <si>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</si>
  <si>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</si>
  <si>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</si>
  <si>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</si>
  <si>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</si>
  <si>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</si>
  <si>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</si>
  <si>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</si>
  <si>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</si>
  <si>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</si>
  <si>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</si>
  <si>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</si>
  <si>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</si>
  <si>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</si>
  <si>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</si>
  <si>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</si>
  <si>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</si>
  <si>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</si>
  <si>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</si>
  <si>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</si>
  <si>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</si>
  <si>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</si>
  <si>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</si>
  <si>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</si>
  <si>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</si>
  <si>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</si>
  <si>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</si>
  <si>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</si>
  <si>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</si>
  <si>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</si>
  <si>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</si>
  <si>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</si>
  <si>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</si>
  <si>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</si>
  <si>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</si>
  <si>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</si>
  <si>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</si>
  <si>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</si>
  <si>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</si>
  <si>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</si>
  <si>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</si>
  <si>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</si>
  <si>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</si>
  <si>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</si>
  <si>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</si>
  <si>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</si>
  <si>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</si>
  <si>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</si>
  <si>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</si>
  <si>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</si>
  <si>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</si>
  <si>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</si>
  <si>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</si>
  <si>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</si>
  <si>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</si>
  <si>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</si>
  <si>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</si>
  <si>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</si>
  <si>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</si>
  <si>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</si>
  <si>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</si>
  <si>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</si>
  <si>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</si>
  <si>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</si>
  <si>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</si>
  <si>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</si>
  <si>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</si>
  <si>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</si>
  <si>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</si>
  <si>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</si>
  <si>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</si>
  <si>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</si>
  <si>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</si>
  <si>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</si>
  <si>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</si>
  <si>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</si>
  <si>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</si>
  <si>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</si>
  <si>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</si>
  <si>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</si>
  <si>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</si>
  <si>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</si>
  <si>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</si>
  <si>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</si>
  <si>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</si>
  <si>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</si>
  <si>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</si>
  <si>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</si>
  <si>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</si>
  <si>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</si>
  <si>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</si>
  <si>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</si>
  <si>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</si>
  <si>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</si>
  <si>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</si>
  <si>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</si>
  <si>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</si>
  <si>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</si>
  <si>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</si>
  <si>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</si>
  <si>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</si>
  <si>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</si>
  <si>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</si>
  <si>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</si>
  <si>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</si>
  <si>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</si>
  <si>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</si>
  <si>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</si>
  <si>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</si>
  <si>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</si>
  <si>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</si>
  <si>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</si>
  <si>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</si>
  <si>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</si>
  <si>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</si>
  <si>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</si>
  <si>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</si>
  <si>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</si>
  <si>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</si>
  <si>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</si>
  <si>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</si>
  <si>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</si>
  <si>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</si>
  <si>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</si>
  <si>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</si>
  <si>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</si>
  <si>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</si>
  <si>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</si>
  <si>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</si>
  <si>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</si>
  <si>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</si>
  <si>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</si>
  <si>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</si>
  <si>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</si>
  <si>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</si>
  <si>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</si>
  <si>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</si>
  <si>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</si>
  <si>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</si>
  <si>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</si>
  <si>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</si>
  <si>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</si>
  <si>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</si>
  <si>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</si>
  <si>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</si>
  <si>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</si>
  <si>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</si>
  <si>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</si>
  <si>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</si>
  <si>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</si>
  <si>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</si>
  <si>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</si>
  <si>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</si>
  <si>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</si>
  <si>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</si>
  <si>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</si>
  <si>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</si>
  <si>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</si>
  <si>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</si>
  <si>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</si>
  <si>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</si>
  <si>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</si>
  <si>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</si>
  <si>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</si>
  <si>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</si>
  <si>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</si>
  <si>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</si>
  <si>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</si>
  <si>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</si>
  <si>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</si>
  <si>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</si>
  <si>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</si>
  <si>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</si>
  <si>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</si>
  <si>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</si>
  <si>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</si>
  <si>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</si>
  <si>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</si>
  <si>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</si>
  <si>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</si>
  <si>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</si>
  <si>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</si>
  <si>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</si>
  <si>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</si>
  <si>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</si>
  <si>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</si>
  <si>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</si>
  <si>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</si>
  <si>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</si>
  <si>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</si>
  <si>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</si>
  <si>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</si>
  <si>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</si>
  <si>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</si>
  <si>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</si>
  <si>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</si>
  <si>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</si>
  <si>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</si>
  <si>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</si>
  <si>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</si>
  <si>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</si>
  <si>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</si>
  <si>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</si>
  <si>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</si>
  <si>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</si>
  <si>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</si>
  <si>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</si>
  <si>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</si>
  <si>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</si>
  <si>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</si>
  <si>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</si>
  <si>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</si>
  <si>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</si>
  <si>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</si>
  <si>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</si>
  <si>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</si>
  <si>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</si>
  <si>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</si>
  <si>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</si>
  <si>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</si>
  <si>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</si>
  <si>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</si>
  <si>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</si>
  <si>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</si>
  <si>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</si>
  <si>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</si>
  <si>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</si>
  <si>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</si>
  <si>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</si>
  <si>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</si>
  <si>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</si>
  <si>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</si>
  <si>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</si>
  <si>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</si>
  <si>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</si>
  <si>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</si>
  <si>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</si>
  <si>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</si>
  <si>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</si>
  <si>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</si>
  <si>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</si>
  <si>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</si>
  <si>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</si>
  <si>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</si>
  <si>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</si>
  <si>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</si>
  <si>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</si>
  <si>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</si>
  <si>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</si>
  <si>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</si>
  <si>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</si>
  <si>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</si>
  <si>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</si>
  <si>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</si>
  <si>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</si>
  <si>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</si>
  <si>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</si>
  <si>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</si>
  <si>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</si>
  <si>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</si>
  <si>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</si>
  <si>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</si>
  <si>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</si>
  <si>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</si>
  <si>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</si>
  <si>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</si>
  <si>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</si>
  <si>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</si>
  <si>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</si>
  <si>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</si>
  <si>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</si>
  <si>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</si>
  <si>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</si>
  <si>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</si>
  <si>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</si>
  <si>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</si>
  <si>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</si>
  <si>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</si>
  <si>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</si>
  <si>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</si>
  <si>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</si>
  <si>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</si>
  <si>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</si>
  <si>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</si>
  <si>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</si>
  <si>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</si>
  <si>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</si>
  <si>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</si>
  <si>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</si>
  <si>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</si>
  <si>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</si>
  <si>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</si>
  <si>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</si>
  <si>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</si>
  <si>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</si>
  <si>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</si>
  <si>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</si>
  <si>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</si>
  <si>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</si>
  <si>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</si>
  <si>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</si>
  <si>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</si>
  <si>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</si>
  <si>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</si>
  <si>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</si>
  <si>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</si>
  <si>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</si>
  <si>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</si>
  <si>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</si>
  <si>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</si>
  <si>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</si>
  <si>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</si>
  <si>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</si>
  <si>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</si>
  <si>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</si>
  <si>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</si>
  <si>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</si>
  <si>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</si>
  <si>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</si>
  <si>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</si>
  <si>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</si>
  <si>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</si>
  <si>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</si>
  <si>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</si>
  <si>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</si>
  <si>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</si>
  <si>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</si>
  <si>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</si>
  <si>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</si>
  <si>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</si>
  <si>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</si>
  <si>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</si>
  <si>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</si>
  <si>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</si>
  <si>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</si>
  <si>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</si>
  <si>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</si>
  <si>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</si>
  <si>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</si>
  <si>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</si>
  <si>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</si>
  <si>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</si>
  <si>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</si>
  <si>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</si>
  <si>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</si>
  <si>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</si>
  <si>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</si>
  <si>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</si>
  <si>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</si>
  <si>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</si>
  <si>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</si>
  <si>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</si>
  <si>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</si>
  <si>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</si>
  <si>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</si>
  <si>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</si>
  <si>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</si>
  <si>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</si>
  <si>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</si>
  <si>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</si>
  <si>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</si>
  <si>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</si>
  <si>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</si>
  <si>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</si>
  <si>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</si>
  <si>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</si>
  <si>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</si>
  <si>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</si>
  <si>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</si>
  <si>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</si>
  <si>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</si>
  <si>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</si>
  <si>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</si>
  <si>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</si>
  <si>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</si>
  <si>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</si>
  <si>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</si>
  <si>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</si>
  <si>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</si>
  <si>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</si>
  <si>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</si>
  <si>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</si>
  <si>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</si>
  <si>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</si>
  <si>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</si>
  <si>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</si>
  <si>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</si>
  <si>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</si>
  <si>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</si>
  <si>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</si>
  <si>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</si>
  <si>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</si>
  <si>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</si>
  <si>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</si>
  <si>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</si>
  <si>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</si>
  <si>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</si>
  <si>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</si>
  <si>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</si>
  <si>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</si>
  <si>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</si>
  <si>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</si>
  <si>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</si>
  <si>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</si>
  <si>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</si>
  <si>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</si>
  <si>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</si>
  <si>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</si>
  <si>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</si>
  <si>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</si>
  <si>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</si>
  <si>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</si>
  <si>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</si>
  <si>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</si>
  <si>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</si>
  <si>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</si>
  <si>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</si>
  <si>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</si>
  <si>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</si>
  <si>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</si>
  <si>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</si>
  <si>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</si>
  <si>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</si>
  <si>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</si>
  <si>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</si>
  <si>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</si>
  <si>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</si>
  <si>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</si>
  <si>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</si>
  <si>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</si>
  <si>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</si>
  <si>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</si>
  <si>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</si>
  <si>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</si>
  <si>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</si>
  <si>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</si>
  <si>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</si>
  <si>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</si>
  <si>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</si>
  <si>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</si>
  <si>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</si>
  <si>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</si>
  <si>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</si>
  <si>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</si>
  <si>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</si>
  <si>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</si>
  <si>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</si>
  <si>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</si>
  <si>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</si>
  <si>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</si>
  <si>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</si>
  <si>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</si>
  <si>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</si>
  <si>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</si>
  <si>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</si>
  <si>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</si>
  <si>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</si>
  <si>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</si>
  <si>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</si>
  <si>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</si>
  <si>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</si>
  <si>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</si>
  <si>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</si>
  <si>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</si>
  <si>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</si>
  <si>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</si>
  <si>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</si>
  <si>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</si>
  <si>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</si>
  <si>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</si>
  <si>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</si>
  <si>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</si>
  <si>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</si>
  <si>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</si>
  <si>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</si>
  <si>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</si>
  <si>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</si>
  <si>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</si>
  <si>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</si>
  <si>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</si>
  <si>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</si>
  <si>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</si>
  <si>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</si>
  <si>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</si>
  <si>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</si>
  <si>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</si>
  <si>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</si>
  <si>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</si>
  <si>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</si>
  <si>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</si>
  <si>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</si>
  <si>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</si>
  <si>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</si>
  <si>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</si>
  <si>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</si>
  <si>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</si>
  <si>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</si>
  <si>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</si>
  <si>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</si>
  <si>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</si>
  <si>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</si>
  <si>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</si>
  <si>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</si>
  <si>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</si>
  <si>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</si>
  <si>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</si>
  <si>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</si>
  <si>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</si>
  <si>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</si>
  <si>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</si>
  <si>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</si>
  <si>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</si>
  <si>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</si>
  <si>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</si>
  <si>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</si>
  <si>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</si>
  <si>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</si>
  <si>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</si>
  <si>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</si>
  <si>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</si>
  <si>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</si>
  <si>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</si>
  <si>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</si>
  <si>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</si>
  <si>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</si>
  <si>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</si>
  <si>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</si>
  <si>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</si>
  <si>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</si>
  <si>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</si>
  <si>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</si>
  <si>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</si>
  <si>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</si>
  <si>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</si>
  <si>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</si>
  <si>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</si>
  <si>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</si>
  <si>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</si>
  <si>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</si>
  <si>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</si>
  <si>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</si>
  <si>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</si>
  <si>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</si>
  <si>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</si>
  <si>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</si>
  <si>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</si>
  <si>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</si>
  <si>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</si>
  <si>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</si>
  <si>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</si>
  <si>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</si>
  <si>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</si>
  <si>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</si>
  <si>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</si>
  <si>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</si>
  <si>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</si>
  <si>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</si>
  <si>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</si>
  <si>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</si>
  <si>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</si>
  <si>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</si>
  <si>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</si>
  <si>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</si>
  <si>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</si>
  <si>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</si>
  <si>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</si>
  <si>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</si>
  <si>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</si>
  <si>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</si>
  <si>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</si>
  <si>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</si>
  <si>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</si>
  <si>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</si>
  <si>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</si>
  <si>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</si>
  <si>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</si>
  <si>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</si>
  <si>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</si>
  <si>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</si>
  <si>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</si>
  <si>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</si>
  <si>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</si>
  <si>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</si>
  <si>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</si>
  <si>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</si>
  <si>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</si>
  <si>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</si>
  <si>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</si>
  <si>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</si>
  <si>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</si>
  <si>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</si>
  <si>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</si>
  <si>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</si>
  <si>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</si>
  <si>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</si>
  <si>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</si>
  <si>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</si>
  <si>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</si>
  <si>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</si>
  <si>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</si>
  <si>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</si>
  <si>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</si>
  <si>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</si>
  <si>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</si>
  <si>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</si>
  <si>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</si>
  <si>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</si>
  <si>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</si>
  <si>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</si>
  <si>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</si>
  <si>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</si>
  <si>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</si>
  <si>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</si>
  <si>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</si>
  <si>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</si>
  <si>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</si>
  <si>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</si>
  <si>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</si>
  <si>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</si>
  <si>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</si>
  <si>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</si>
  <si>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</si>
  <si>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</si>
  <si>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</si>
  <si>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</si>
  <si>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</si>
  <si>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</si>
  <si>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</si>
  <si>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</si>
  <si>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</si>
  <si>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</si>
  <si>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</si>
  <si>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</si>
  <si>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</si>
  <si>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</si>
  <si>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</si>
  <si>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</si>
  <si>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</si>
  <si>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</si>
  <si>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</si>
  <si>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</si>
  <si>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</si>
  <si>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</si>
  <si>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</si>
  <si>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</si>
  <si>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</si>
  <si>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</si>
  <si>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</si>
  <si>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</si>
  <si>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</si>
  <si>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</si>
  <si>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</si>
  <si>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</si>
  <si>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</si>
  <si>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</si>
  <si>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</si>
  <si>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</si>
  <si>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</si>
  <si>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</si>
  <si>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</si>
  <si>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</si>
  <si>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</si>
  <si>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</si>
  <si>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</si>
  <si>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</si>
  <si>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</si>
  <si>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</si>
  <si>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</si>
  <si>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</si>
  <si>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</si>
  <si>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</si>
  <si>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</si>
  <si>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</si>
  <si>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</si>
  <si>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</si>
  <si>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</si>
  <si>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</si>
  <si>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</si>
  <si>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</si>
  <si>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</si>
  <si>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</si>
  <si>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</si>
  <si>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</si>
  <si>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</si>
  <si>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</si>
  <si>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</si>
  <si>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</si>
  <si>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</si>
  <si>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</si>
  <si>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</si>
  <si>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</si>
  <si>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</si>
  <si>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</si>
  <si>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</si>
  <si>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</si>
  <si>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</si>
  <si>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</si>
  <si>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</si>
  <si>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</si>
  <si>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</si>
  <si>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</si>
  <si>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</si>
  <si>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</si>
  <si>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</si>
  <si>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</si>
  <si>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</si>
  <si>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</si>
  <si>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</si>
  <si>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</si>
  <si>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</si>
  <si>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</si>
  <si>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</si>
  <si>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</si>
  <si>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</si>
  <si>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</si>
  <si>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</si>
  <si>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</si>
  <si>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</si>
  <si>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</si>
  <si>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</si>
  <si>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</si>
  <si>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</si>
  <si>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</si>
  <si>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</si>
  <si>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</si>
  <si>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</si>
  <si>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</si>
  <si>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</si>
  <si>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</si>
  <si>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</si>
  <si>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</si>
  <si>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</si>
  <si>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</si>
  <si>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</si>
  <si>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</si>
  <si>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</si>
  <si>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</si>
  <si>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</si>
  <si>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</si>
  <si>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</si>
  <si>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</si>
  <si>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</si>
  <si>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</si>
  <si>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</si>
  <si>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</si>
  <si>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</si>
  <si>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</si>
  <si>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</si>
  <si>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</si>
  <si>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</si>
  <si>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</si>
  <si>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</si>
  <si>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</si>
  <si>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</si>
  <si>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</si>
  <si>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</si>
  <si>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</si>
  <si>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</si>
  <si>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</si>
  <si>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</si>
  <si>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</si>
  <si>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</si>
  <si>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</si>
  <si>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</si>
  <si>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</si>
  <si>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</si>
  <si>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</si>
  <si>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</si>
  <si>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</si>
  <si>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</si>
  <si>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</si>
  <si>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</si>
  <si>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</si>
  <si>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</si>
  <si>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</si>
  <si>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</si>
  <si>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</si>
  <si>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</si>
  <si>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</si>
  <si>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</si>
  <si>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</si>
  <si>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</si>
  <si>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</si>
  <si>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</si>
  <si>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</si>
  <si>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</si>
  <si>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</si>
  <si>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</si>
  <si>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</si>
  <si>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</si>
  <si>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</si>
  <si>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</si>
  <si>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</si>
  <si>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</si>
  <si>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</si>
  <si>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</si>
  <si>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</si>
  <si>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</si>
  <si>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</si>
  <si>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</si>
  <si>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</si>
  <si>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</si>
  <si>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</si>
  <si>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</si>
  <si>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</si>
  <si>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</si>
  <si>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</si>
  <si>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</si>
  <si>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</si>
  <si>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</si>
  <si>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</si>
  <si>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</si>
  <si>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</si>
  <si>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</si>
  <si>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</si>
  <si>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</si>
  <si>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</si>
  <si>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</si>
  <si>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</si>
  <si>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</si>
  <si>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</si>
  <si>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</si>
  <si>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</si>
  <si>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</si>
  <si>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</si>
  <si>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</si>
  <si>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</si>
  <si>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</si>
  <si>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</si>
  <si>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</si>
  <si>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</si>
  <si>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</si>
  <si>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</si>
  <si>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</si>
  <si>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</si>
  <si>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</si>
  <si>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</si>
  <si>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</si>
  <si>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</si>
  <si>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</si>
  <si>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</si>
  <si>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</si>
  <si>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</si>
  <si>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</si>
  <si>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</si>
  <si>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</si>
  <si>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</si>
  <si>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</si>
  <si>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</si>
  <si>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</si>
  <si>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</si>
  <si>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</si>
  <si>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</si>
  <si>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</si>
  <si>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</si>
  <si>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</si>
  <si>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</si>
  <si>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</si>
  <si>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</si>
  <si>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</si>
  <si>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</si>
  <si>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</si>
  <si>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</si>
  <si>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</si>
  <si>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</si>
  <si>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</si>
  <si>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</si>
  <si>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</si>
  <si>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</si>
  <si>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</si>
  <si>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</si>
  <si>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</si>
  <si>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</si>
  <si>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</si>
  <si>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</si>
  <si>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</si>
  <si>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</si>
  <si>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</si>
  <si>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</si>
  <si>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</si>
  <si>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</si>
  <si>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</si>
  <si>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</si>
  <si>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</si>
  <si>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</si>
  <si>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</si>
  <si>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</si>
  <si>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</si>
  <si>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</si>
  <si>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</si>
  <si>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</si>
  <si>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</si>
  <si>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</si>
  <si>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</si>
  <si>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</si>
  <si>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</si>
  <si>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</si>
  <si>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</si>
  <si>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</si>
  <si>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</si>
  <si>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</si>
  <si>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</si>
  <si>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</si>
  <si>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</si>
  <si>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</si>
  <si>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</si>
  <si>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</si>
  <si>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</si>
  <si>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</si>
  <si>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</si>
  <si>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</si>
  <si>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</si>
  <si>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</si>
  <si>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</si>
  <si>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</si>
  <si>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</si>
  <si>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</si>
  <si>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</si>
  <si>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</si>
  <si>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</si>
  <si>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</si>
  <si>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</si>
  <si>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</si>
  <si>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</si>
  <si>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</si>
  <si>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</si>
  <si>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</si>
  <si>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</si>
  <si>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</si>
  <si>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</si>
  <si>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</si>
  <si>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</si>
  <si>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</si>
  <si>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</si>
  <si>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</si>
  <si>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</si>
  <si>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</si>
  <si>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</si>
  <si>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</si>
  <si>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</si>
  <si>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</si>
  <si>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</si>
  <si>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</si>
  <si>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</si>
  <si>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</si>
  <si>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</si>
  <si>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</si>
  <si>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</si>
  <si>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</si>
  <si>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</si>
  <si>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</si>
  <si>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</si>
  <si>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</si>
  <si>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</si>
  <si>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</si>
  <si>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</si>
  <si>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</si>
  <si>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</si>
  <si>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</si>
  <si>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</si>
  <si>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</si>
  <si>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</si>
  <si>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</si>
  <si>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</si>
  <si>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</si>
  <si>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</si>
  <si>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</si>
  <si>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</si>
  <si>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</si>
  <si>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</si>
  <si>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</si>
  <si>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</si>
  <si>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</si>
  <si>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</si>
  <si>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</si>
  <si>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</si>
  <si>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</si>
  <si>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</si>
  <si>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</si>
  <si>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</si>
  <si>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</si>
  <si>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</si>
  <si>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</si>
  <si>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</si>
  <si>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</si>
  <si>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</si>
  <si>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</si>
  <si>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</si>
  <si>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</si>
  <si>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</si>
  <si>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</si>
  <si>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</si>
  <si>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</si>
  <si>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</si>
  <si>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</si>
  <si>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</si>
  <si>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</si>
  <si>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</si>
  <si>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</si>
  <si>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</si>
  <si>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</si>
  <si>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</si>
  <si>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</si>
  <si>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</si>
  <si>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</si>
  <si>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</si>
  <si>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</si>
  <si>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</si>
  <si>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</si>
  <si>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</si>
  <si>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</si>
  <si>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</si>
  <si>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</si>
  <si>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</si>
  <si>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</si>
  <si>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</si>
  <si>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</si>
  <si>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</si>
  <si>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</si>
  <si>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</si>
  <si>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</si>
  <si>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</si>
  <si>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</si>
  <si>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</si>
  <si>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</si>
  <si>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</si>
  <si>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</si>
  <si>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</si>
  <si>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</si>
  <si>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</si>
  <si>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</si>
  <si>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</si>
  <si>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</si>
  <si>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</si>
  <si>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</si>
  <si>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</si>
  <si>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</si>
  <si>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</si>
  <si>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</si>
  <si>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</si>
  <si>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</si>
  <si>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</si>
  <si>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</si>
  <si>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</si>
  <si>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</si>
  <si>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</si>
  <si>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</si>
  <si>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</si>
  <si>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</si>
  <si>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</si>
  <si>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</si>
  <si>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</si>
  <si>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</si>
  <si>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</si>
  <si>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</si>
  <si>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</si>
  <si>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</si>
  <si>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</si>
  <si>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</si>
  <si>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</si>
  <si>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</si>
  <si>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</si>
  <si>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</si>
  <si>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</si>
  <si>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</si>
  <si>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</si>
  <si>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</si>
  <si>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</si>
  <si>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</si>
  <si>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</si>
  <si>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</si>
  <si>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</si>
  <si>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</si>
  <si>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</si>
  <si>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</si>
  <si>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</si>
  <si>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</si>
  <si>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</si>
  <si>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</si>
  <si>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</si>
  <si>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</si>
  <si>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</si>
  <si>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</si>
  <si>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</si>
  <si>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</si>
  <si>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</si>
  <si>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</si>
  <si>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</si>
  <si>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</si>
  <si>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</si>
  <si>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</si>
  <si>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</si>
  <si>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</si>
  <si>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</si>
  <si>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</si>
  <si>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</si>
  <si>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</si>
  <si>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</si>
  <si>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</si>
  <si>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</si>
  <si>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</si>
  <si>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</si>
  <si>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</si>
  <si>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</si>
  <si>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</si>
  <si>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</si>
  <si>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</si>
  <si>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</si>
  <si>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</si>
  <si>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</si>
  <si>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</si>
  <si>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</si>
  <si>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</si>
  <si>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</si>
  <si>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</si>
  <si>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</si>
  <si>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</si>
  <si>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</si>
  <si>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</si>
  <si>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</si>
  <si>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</si>
  <si>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</si>
  <si>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</si>
  <si>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</si>
  <si>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</si>
  <si>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</si>
  <si>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</si>
  <si>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</si>
  <si>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</si>
  <si>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</si>
  <si>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</si>
  <si>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</si>
  <si>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</si>
  <si>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</si>
  <si>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</si>
  <si>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</si>
  <si>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</si>
  <si>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</si>
  <si>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</si>
  <si>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</si>
  <si>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</si>
  <si>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</si>
  <si>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</si>
  <si>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</si>
  <si>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</si>
  <si>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</si>
  <si>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</si>
  <si>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</si>
  <si>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</si>
  <si>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</si>
  <si>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</si>
  <si>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</si>
  <si>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</si>
  <si>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</si>
  <si>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</si>
  <si>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</si>
  <si>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</si>
  <si>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</si>
  <si>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</si>
  <si>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</si>
  <si>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</si>
  <si>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</si>
  <si>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</si>
  <si>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</si>
  <si>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</si>
  <si>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</si>
  <si>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</si>
  <si>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</si>
  <si>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</si>
  <si>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</si>
  <si>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</si>
  <si>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</si>
  <si>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</si>
  <si>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</si>
  <si>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</si>
  <si>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</si>
  <si>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</si>
  <si>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</si>
  <si>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</si>
  <si>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</si>
  <si>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</si>
  <si>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</si>
  <si>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</si>
  <si>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</si>
  <si>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</si>
  <si>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</si>
  <si>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</si>
  <si>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</si>
  <si>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</si>
  <si>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</si>
  <si>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</si>
  <si>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</si>
  <si>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</si>
  <si>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</si>
  <si>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</si>
  <si>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</si>
  <si>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</si>
  <si>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</si>
  <si>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</si>
  <si>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</si>
  <si>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</si>
  <si>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</si>
  <si>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</si>
  <si>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</si>
  <si>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</si>
  <si>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</si>
  <si>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</si>
  <si>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</si>
  <si>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</si>
  <si>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</si>
  <si>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</si>
  <si>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</si>
  <si>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</si>
  <si>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</si>
  <si>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</si>
  <si>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</si>
  <si>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</si>
  <si>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</si>
  <si>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</si>
  <si>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</si>
  <si>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</si>
  <si>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</si>
  <si>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</si>
  <si>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</si>
  <si>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</si>
  <si>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</si>
  <si>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</si>
  <si>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</si>
  <si>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</si>
  <si>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</si>
  <si>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</si>
  <si>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</si>
  <si>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</si>
  <si>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</si>
  <si>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</si>
  <si>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</si>
  <si>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</si>
  <si>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</si>
  <si>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</si>
  <si>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</si>
  <si>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</si>
  <si>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</si>
  <si>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</si>
  <si>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</si>
  <si>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</si>
  <si>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</si>
  <si>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</si>
  <si>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</si>
  <si>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</si>
  <si>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</si>
  <si>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</si>
  <si>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</si>
  <si>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</si>
  <si>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</si>
  <si>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</si>
  <si>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</si>
  <si>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</si>
  <si>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</si>
  <si>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</si>
  <si>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</si>
  <si>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</si>
  <si>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</si>
  <si>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</si>
  <si>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</si>
  <si>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</si>
  <si>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</si>
  <si>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</si>
  <si>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</si>
  <si>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</si>
  <si>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</si>
  <si>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</si>
  <si>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</si>
  <si>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</si>
  <si>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</si>
  <si>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</si>
  <si>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</si>
  <si>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</si>
  <si>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</si>
  <si>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</si>
  <si>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</si>
  <si>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</si>
  <si>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</si>
  <si>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</si>
  <si>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</si>
  <si>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</si>
  <si>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</si>
  <si>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</si>
  <si>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</si>
  <si>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</si>
  <si>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</si>
  <si>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</si>
  <si>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</si>
  <si>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</si>
  <si>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</si>
  <si>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</si>
  <si>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</si>
  <si>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</si>
  <si>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</si>
  <si>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</si>
  <si>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</si>
  <si>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</si>
  <si>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</si>
  <si>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</si>
  <si>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</si>
  <si>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</si>
  <si>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</si>
  <si>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</si>
  <si>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</si>
  <si>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</si>
  <si>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</si>
  <si>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</si>
  <si>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</si>
  <si>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</si>
  <si>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</si>
  <si>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</si>
  <si>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</si>
  <si>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</si>
  <si>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</si>
  <si>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</si>
  <si>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</si>
  <si>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</si>
  <si>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</si>
  <si>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</si>
  <si>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</si>
  <si>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</si>
  <si>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</si>
  <si>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</si>
  <si>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</si>
  <si>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</si>
  <si>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</si>
  <si>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</si>
  <si>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</si>
  <si>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</si>
  <si>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</si>
  <si>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</si>
  <si>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</si>
  <si>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</si>
  <si>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</si>
  <si>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</si>
  <si>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</si>
  <si>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</si>
  <si>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</si>
  <si>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</si>
  <si>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</si>
  <si>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</si>
  <si>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</si>
  <si>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</si>
  <si>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</si>
  <si>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</si>
  <si>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</si>
  <si>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</si>
  <si>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</si>
  <si>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</si>
  <si>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</si>
  <si>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</si>
  <si>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</si>
  <si>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</si>
  <si>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</si>
  <si>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</si>
  <si>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</si>
  <si>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</si>
  <si>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</si>
  <si>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</si>
  <si>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</si>
  <si>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</si>
  <si>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</si>
  <si>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</si>
  <si>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</si>
  <si>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</si>
  <si>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</si>
  <si>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</si>
  <si>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</si>
  <si>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</si>
  <si>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</si>
  <si>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</si>
  <si>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</si>
  <si>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</si>
  <si>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</si>
  <si>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</si>
  <si>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</si>
  <si>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</si>
  <si>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</si>
  <si>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</si>
  <si>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</si>
  <si>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</si>
  <si>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</si>
  <si>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</si>
  <si>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</si>
  <si>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</si>
  <si>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</si>
  <si>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</si>
  <si>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</si>
  <si>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</si>
  <si>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</si>
  <si>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</si>
  <si>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</si>
  <si>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</si>
  <si>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</si>
  <si>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</si>
  <si>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</si>
  <si>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</si>
  <si>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</si>
  <si>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</si>
  <si>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</si>
  <si>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</si>
  <si>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</si>
  <si>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</si>
  <si>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</si>
  <si>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</si>
  <si>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</si>
  <si>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</si>
  <si>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</si>
  <si>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</si>
  <si>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</si>
  <si>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</si>
  <si>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</si>
  <si>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</si>
  <si>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</si>
  <si>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</si>
  <si>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</si>
  <si>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</si>
  <si>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</si>
  <si>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</si>
  <si>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</si>
  <si>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</si>
  <si>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</si>
  <si>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</si>
  <si>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</si>
  <si>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</si>
  <si>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</si>
  <si>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</si>
  <si>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</si>
  <si>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</si>
  <si>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</si>
  <si>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</si>
  <si>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</si>
  <si>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</si>
  <si>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</si>
  <si>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</si>
  <si>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</si>
  <si>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</si>
  <si>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</si>
  <si>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</si>
  <si>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</si>
  <si>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</si>
  <si>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</si>
  <si>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</si>
  <si>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</si>
  <si>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</si>
  <si>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</si>
  <si>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</si>
  <si>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</si>
  <si>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</si>
  <si>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</si>
  <si>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</si>
  <si>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</si>
  <si>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</si>
  <si>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</si>
  <si>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</si>
  <si>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</si>
  <si>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</si>
  <si>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</si>
  <si>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</si>
  <si>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</si>
  <si>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</si>
  <si>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</si>
  <si>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</si>
  <si>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</si>
  <si>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</si>
  <si>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</si>
  <si>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</si>
  <si>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</si>
  <si>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</si>
  <si>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</si>
  <si>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</si>
  <si>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</si>
  <si>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</si>
  <si>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</si>
  <si>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</si>
  <si>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</si>
  <si>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</si>
  <si>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</si>
  <si>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</si>
  <si>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</si>
  <si>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</si>
  <si>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</si>
  <si>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</si>
  <si>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</si>
  <si>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</si>
  <si>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</si>
  <si>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</si>
  <si>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</si>
  <si>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</si>
  <si>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</si>
  <si>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</si>
  <si>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</si>
  <si>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</si>
  <si>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</si>
  <si>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</si>
  <si>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</si>
  <si>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</si>
  <si>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</si>
  <si>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</si>
  <si>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</si>
  <si>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</si>
  <si>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</si>
  <si>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</si>
  <si>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</si>
  <si>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</si>
  <si>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</si>
  <si>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</si>
  <si>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</si>
  <si>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</si>
  <si>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</si>
  <si>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</si>
  <si>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</si>
  <si>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</si>
  <si>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</si>
  <si>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</si>
  <si>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</si>
  <si>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</si>
  <si>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</si>
  <si>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</si>
  <si>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</si>
  <si>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</si>
  <si>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</si>
  <si>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</si>
  <si>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</si>
  <si>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</si>
  <si>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</si>
  <si>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</si>
  <si>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</si>
  <si>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</si>
  <si>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</si>
  <si>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</si>
  <si>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</si>
  <si>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</si>
  <si>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</si>
  <si>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</si>
  <si>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</si>
  <si>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</si>
  <si>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</si>
  <si>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</si>
  <si>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</si>
  <si>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</si>
  <si>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</si>
  <si>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</si>
  <si>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</si>
  <si>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</si>
  <si>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</si>
  <si>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</si>
  <si>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</si>
  <si>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</si>
  <si>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</si>
  <si>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</si>
  <si>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</si>
  <si>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</si>
  <si>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</si>
  <si>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</si>
  <si>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</si>
  <si>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</si>
  <si>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</si>
  <si>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</si>
  <si>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</si>
  <si>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</si>
  <si>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</si>
  <si>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</si>
  <si>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</si>
  <si>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</si>
  <si>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</si>
  <si>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</si>
  <si>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</si>
  <si>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</si>
  <si>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</si>
  <si>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</si>
  <si>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</si>
  <si>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</si>
  <si>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</si>
  <si>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</si>
  <si>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</si>
  <si>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</si>
  <si>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</si>
  <si>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</si>
  <si>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</si>
  <si>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</si>
  <si>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</si>
  <si>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</si>
  <si>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</si>
  <si>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</si>
  <si>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</si>
  <si>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</si>
  <si>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</si>
  <si>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</si>
  <si>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</si>
  <si>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</si>
  <si>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</si>
  <si>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</si>
  <si>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</si>
  <si>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</si>
  <si>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</si>
  <si>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</si>
  <si>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</si>
  <si>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</si>
  <si>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</si>
  <si>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</si>
  <si>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</si>
  <si>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</si>
  <si>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</si>
  <si>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</si>
  <si>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</si>
  <si>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</si>
  <si>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</si>
  <si>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</si>
  <si>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</si>
  <si>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</si>
  <si>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</si>
  <si>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</si>
  <si>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</si>
  <si>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</si>
  <si>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</si>
  <si>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</si>
  <si>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</si>
  <si>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</si>
  <si>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</si>
  <si>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</si>
  <si>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</si>
  <si>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</si>
  <si>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</si>
  <si>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</si>
  <si>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</si>
  <si>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</si>
  <si>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</si>
  <si>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</si>
  <si>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</si>
  <si>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</si>
  <si>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</si>
  <si>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</si>
  <si>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</si>
  <si>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</si>
  <si>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</si>
  <si>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</si>
  <si>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</si>
  <si>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</si>
  <si>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</si>
  <si>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</si>
  <si>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</si>
  <si>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</si>
  <si>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</si>
  <si>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</si>
  <si>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</si>
  <si>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</si>
  <si>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</si>
  <si>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</si>
  <si>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</si>
  <si>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</si>
  <si>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</si>
  <si>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</si>
  <si>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</si>
  <si>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</si>
  <si>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</si>
  <si>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</si>
  <si>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</si>
  <si>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</si>
  <si>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</si>
  <si>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</si>
  <si>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</si>
  <si>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</si>
  <si>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</si>
  <si>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</si>
  <si>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</si>
  <si>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</si>
  <si>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</si>
  <si>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</si>
  <si>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</si>
  <si>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</si>
  <si>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</si>
  <si>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</si>
  <si>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</si>
  <si>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</si>
  <si>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</si>
  <si>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</si>
  <si>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</si>
  <si>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</si>
  <si>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</si>
  <si>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</si>
  <si>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</si>
  <si>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</si>
  <si>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</si>
  <si>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</si>
  <si>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</si>
  <si>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</si>
  <si>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</si>
  <si>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</si>
  <si>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</si>
  <si>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</si>
  <si>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</si>
  <si>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</si>
  <si>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</si>
  <si>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</si>
  <si>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</si>
  <si>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</si>
  <si>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</si>
  <si>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</si>
  <si>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</si>
  <si>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</si>
  <si>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</si>
  <si>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</si>
  <si>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</si>
  <si>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</si>
  <si>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</si>
  <si>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</si>
  <si>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</si>
  <si>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</si>
  <si>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</si>
  <si>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</si>
  <si>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</si>
  <si>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</si>
  <si>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</si>
  <si>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</si>
  <si>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</si>
  <si>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</si>
  <si>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</si>
  <si>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</si>
  <si>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</si>
  <si>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</si>
  <si>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</si>
  <si>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</si>
  <si>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</si>
  <si>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</si>
  <si>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</si>
  <si>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</si>
  <si>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</si>
  <si>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</si>
  <si>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</si>
  <si>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</si>
  <si>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</si>
  <si>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</si>
  <si>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</si>
  <si>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</si>
  <si>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</si>
  <si>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</si>
  <si>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</si>
  <si>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</si>
  <si>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</si>
  <si>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</si>
  <si>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</si>
  <si>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</si>
  <si>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</si>
  <si>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</si>
  <si>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</si>
  <si>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</si>
  <si>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</si>
  <si>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</si>
  <si>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</si>
  <si>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</si>
  <si>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</si>
  <si>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</si>
  <si>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</si>
  <si>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</si>
  <si>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</si>
  <si>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</si>
  <si>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</si>
  <si>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</si>
  <si>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</si>
  <si>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</si>
  <si>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</si>
  <si>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</si>
  <si>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</si>
  <si>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</si>
  <si>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</si>
  <si>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</si>
  <si>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</si>
  <si>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</si>
  <si>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</si>
  <si>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</si>
  <si>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</si>
  <si>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</si>
  <si>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</si>
  <si>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</si>
  <si>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</si>
  <si>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</si>
  <si>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</si>
  <si>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</si>
  <si>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</si>
  <si>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</si>
  <si>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</si>
  <si>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</si>
  <si>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</si>
  <si>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</si>
  <si>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</si>
  <si>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</si>
  <si>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</si>
  <si>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</si>
  <si>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</si>
  <si>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</si>
  <si>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</si>
  <si>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</si>
  <si>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</si>
  <si>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</si>
  <si>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</si>
  <si>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</si>
  <si>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</si>
  <si>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</si>
  <si>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</si>
  <si>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</si>
  <si>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</si>
  <si>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</si>
  <si>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</si>
  <si>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</si>
  <si>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</si>
  <si>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</si>
  <si>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</si>
  <si>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</si>
  <si>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</si>
  <si>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</si>
  <si>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</si>
  <si>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</si>
  <si>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</si>
  <si>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</si>
  <si>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</si>
  <si>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</si>
  <si>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</si>
  <si>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</si>
  <si>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</si>
  <si>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</si>
  <si>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</si>
  <si>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</si>
  <si>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</si>
  <si>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</si>
  <si>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</si>
  <si>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</si>
  <si>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</si>
  <si>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</si>
  <si>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</si>
  <si>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</si>
  <si>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</si>
  <si>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</si>
  <si>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</si>
  <si>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</si>
  <si>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</si>
  <si>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</si>
  <si>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</si>
  <si>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</si>
  <si>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</si>
  <si>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</si>
  <si>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</si>
  <si>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</si>
  <si>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</si>
  <si>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</si>
  <si>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</si>
  <si>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</si>
  <si>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</si>
  <si>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</si>
  <si>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</si>
  <si>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</si>
  <si>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</si>
  <si>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</si>
  <si>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</si>
  <si>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</si>
  <si>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</si>
  <si>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</si>
  <si>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</si>
  <si>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</si>
  <si>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</si>
  <si>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</si>
  <si>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</si>
  <si>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</si>
  <si>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</si>
  <si>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</si>
  <si>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</si>
  <si>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</si>
  <si>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</si>
  <si>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</si>
  <si>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</si>
  <si>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</si>
  <si>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</si>
  <si>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</si>
  <si>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</si>
  <si>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</si>
  <si>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</si>
  <si>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</si>
  <si>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</si>
  <si>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</si>
  <si>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</si>
  <si>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</si>
  <si>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</si>
  <si>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</si>
  <si>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</si>
  <si>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</si>
  <si>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</si>
  <si>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</si>
  <si>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</si>
  <si>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</si>
  <si>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</si>
  <si>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</si>
  <si>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</si>
  <si>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</si>
  <si>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</si>
  <si>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</si>
  <si>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</si>
  <si>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</si>
  <si>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</si>
  <si>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</si>
  <si>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</si>
  <si>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</si>
  <si>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</si>
  <si>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</si>
  <si>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</si>
  <si>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</si>
  <si>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</si>
  <si>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</si>
  <si>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</si>
  <si>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</si>
  <si>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</si>
  <si>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</si>
  <si>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</si>
  <si>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</si>
  <si>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</si>
  <si>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</si>
  <si>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</si>
  <si>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</si>
  <si>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</si>
  <si>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</si>
  <si>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</si>
  <si>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</si>
  <si>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</si>
  <si>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</si>
  <si>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</si>
  <si>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</si>
  <si>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</si>
  <si>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</si>
  <si>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</si>
  <si>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</si>
  <si>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</si>
  <si>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</si>
  <si>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</si>
  <si>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</si>
  <si>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</si>
  <si>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</si>
  <si>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</si>
  <si>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</si>
  <si>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</si>
  <si>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</si>
  <si>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</si>
  <si>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</si>
  <si>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</si>
  <si>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</si>
  <si>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</si>
  <si>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</si>
  <si>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</si>
  <si>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</si>
  <si>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</si>
  <si>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</si>
  <si>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</si>
  <si>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</si>
  <si>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</si>
  <si>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</si>
  <si>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</si>
  <si>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</si>
  <si>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</si>
  <si>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</si>
  <si>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</si>
  <si>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</si>
  <si>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</si>
  <si>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</si>
  <si>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</si>
  <si>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</si>
  <si>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</si>
  <si>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</si>
  <si>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</si>
  <si>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</si>
  <si>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</si>
  <si>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</si>
  <si>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</si>
  <si>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</si>
  <si>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</si>
  <si>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</si>
  <si>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</si>
  <si>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</si>
  <si>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</si>
  <si>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</si>
  <si>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</si>
  <si>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</si>
  <si>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</si>
  <si>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</si>
  <si>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</si>
  <si>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</si>
  <si>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</si>
  <si>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</si>
  <si>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</si>
  <si>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</si>
  <si>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</si>
  <si>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</si>
  <si>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</si>
  <si>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</si>
  <si>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</si>
  <si>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</si>
  <si>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</si>
  <si>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</si>
  <si>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</si>
  <si>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</si>
  <si>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</si>
  <si>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</si>
  <si>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</si>
  <si>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</si>
  <si>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</si>
  <si>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</si>
  <si>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</si>
  <si>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</si>
  <si>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</si>
  <si>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</si>
  <si>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</si>
  <si>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</si>
  <si>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</si>
  <si>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</si>
  <si>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</si>
  <si>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</si>
  <si>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</si>
  <si>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</si>
  <si>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</si>
  <si>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</si>
  <si>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</si>
  <si>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</si>
  <si>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</si>
  <si>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</si>
  <si>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</si>
  <si>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</si>
  <si>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</si>
  <si>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</si>
  <si>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</si>
  <si>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</si>
  <si>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</si>
  <si>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</si>
  <si>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</si>
  <si>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</si>
  <si>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</si>
  <si>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</si>
  <si>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</si>
  <si>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</si>
  <si>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</si>
  <si>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</si>
  <si>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</si>
  <si>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</si>
  <si>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</si>
  <si>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</si>
  <si>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</si>
  <si>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</si>
  <si>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</si>
  <si>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</si>
  <si>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</si>
  <si>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</si>
  <si>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</si>
  <si>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</si>
  <si>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</si>
  <si>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</si>
  <si>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</si>
  <si>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</si>
  <si>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</si>
  <si>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</si>
  <si>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</si>
  <si>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</si>
  <si>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</si>
  <si>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</si>
  <si>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</si>
  <si>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</si>
  <si>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</si>
  <si>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</si>
  <si>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</si>
  <si>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</si>
  <si>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</si>
  <si>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</si>
  <si>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</si>
  <si>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</si>
  <si>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</si>
  <si>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</si>
  <si>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</si>
  <si>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</si>
  <si>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</si>
  <si>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</si>
  <si>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</si>
  <si>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</si>
  <si>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</si>
  <si>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</si>
  <si>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</si>
  <si>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</si>
  <si>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</si>
  <si>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</si>
  <si>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</si>
  <si>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</si>
  <si>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</si>
  <si>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</si>
  <si>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</si>
  <si>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</si>
  <si>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</si>
  <si>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</si>
  <si>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</si>
  <si>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</si>
  <si>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</si>
  <si>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</si>
  <si>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</si>
  <si>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</si>
  <si>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</si>
  <si>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</si>
  <si>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</si>
  <si>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</si>
  <si>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</si>
  <si>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</si>
  <si>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</si>
  <si>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</si>
  <si>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</si>
  <si>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</si>
  <si>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</si>
  <si>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</si>
  <si>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</si>
  <si>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</si>
  <si>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</si>
  <si>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</si>
  <si>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</si>
  <si>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</si>
  <si>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</si>
  <si>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</si>
  <si>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</si>
  <si>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</si>
  <si>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</si>
  <si>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</si>
  <si>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</si>
  <si>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</si>
  <si>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</si>
  <si>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</si>
  <si>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</si>
  <si>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</si>
  <si>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</si>
  <si>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</si>
  <si>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</si>
  <si>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</si>
  <si>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</si>
  <si>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</si>
  <si>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</si>
  <si>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</si>
  <si>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</si>
  <si>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</si>
  <si>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</si>
  <si>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</si>
  <si>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</si>
  <si>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</si>
  <si>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</si>
  <si>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</si>
  <si>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</si>
  <si>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</si>
  <si>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</si>
  <si>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</si>
  <si>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</si>
  <si>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</si>
  <si>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</si>
  <si>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</si>
  <si>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</si>
  <si>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</si>
  <si>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</si>
  <si>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</si>
  <si>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</si>
  <si>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</si>
  <si>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</si>
  <si>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</si>
  <si>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</si>
  <si>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</si>
  <si>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</si>
  <si>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</si>
  <si>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</si>
  <si>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</si>
  <si>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</si>
  <si>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</si>
  <si>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</si>
  <si>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</si>
  <si>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</si>
  <si>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</si>
  <si>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</si>
  <si>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</si>
  <si>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</si>
  <si>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</si>
  <si>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</si>
  <si>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</si>
  <si>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</si>
  <si>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</si>
  <si>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</si>
  <si>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</si>
  <si>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</si>
  <si>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</si>
  <si>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</si>
  <si>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</si>
  <si>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</si>
  <si>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</si>
  <si>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</si>
  <si>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</si>
  <si>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</si>
  <si>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</si>
  <si>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</si>
  <si>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</si>
  <si>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</si>
  <si>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</si>
  <si>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</si>
  <si>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</si>
  <si>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</si>
  <si>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</si>
  <si>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</si>
  <si>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</si>
  <si>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</si>
  <si>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</si>
  <si>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</si>
  <si>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</si>
  <si>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</si>
  <si>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</si>
  <si>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</si>
  <si>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</si>
  <si>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</si>
  <si>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</si>
  <si>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</si>
  <si>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</si>
  <si>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</si>
  <si>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</si>
  <si>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</si>
  <si>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</si>
  <si>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</si>
  <si>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</si>
  <si>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</si>
  <si>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</si>
  <si>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</si>
  <si>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</si>
  <si>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</si>
  <si>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</si>
  <si>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</si>
  <si>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</si>
  <si>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</si>
  <si>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</si>
  <si>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</si>
  <si>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</si>
  <si>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</si>
  <si>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</si>
  <si>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</si>
  <si>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</si>
  <si>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</si>
  <si>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</si>
  <si>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</si>
  <si>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</si>
  <si>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</si>
  <si>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</si>
  <si>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</si>
  <si>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</si>
  <si>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</si>
  <si>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</si>
  <si>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</si>
  <si>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</si>
  <si>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</si>
  <si>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</si>
  <si>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</si>
  <si>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</si>
  <si>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</si>
  <si>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</si>
  <si>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</si>
  <si>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</si>
  <si>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</si>
  <si>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</si>
  <si>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</si>
  <si>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</si>
  <si>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</si>
  <si>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</si>
  <si>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</si>
  <si>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</si>
  <si>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</si>
  <si>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</si>
  <si>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</si>
  <si>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</si>
  <si>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</si>
  <si>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</si>
  <si>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</si>
  <si>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</si>
  <si>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</si>
  <si>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</si>
  <si>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</si>
  <si>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</si>
  <si>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</si>
  <si>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</si>
  <si>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</si>
  <si>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</si>
  <si>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</si>
  <si>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</si>
  <si>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</si>
  <si>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</si>
  <si>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</si>
  <si>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</si>
  <si>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</si>
  <si>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</si>
  <si>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</si>
  <si>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</si>
  <si>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</si>
  <si>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</si>
  <si>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</si>
  <si>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</si>
  <si>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</si>
  <si>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</si>
  <si>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</si>
  <si>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</si>
  <si>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</si>
  <si>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</si>
  <si>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</si>
  <si>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</si>
  <si>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</si>
  <si>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</si>
  <si>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</si>
  <si>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</si>
  <si>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</si>
  <si>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</si>
  <si>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</si>
  <si>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</si>
  <si>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</si>
  <si>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</si>
  <si>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</si>
  <si>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</si>
  <si>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</si>
  <si>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</si>
  <si>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</si>
  <si>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</si>
  <si>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</si>
  <si>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</si>
  <si>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</si>
  <si>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</si>
  <si>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</si>
  <si>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</si>
  <si>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</si>
  <si>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</si>
  <si>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</si>
  <si>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</si>
  <si>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</si>
  <si>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</si>
  <si>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</si>
  <si>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</si>
  <si>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</si>
  <si>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</si>
  <si>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</si>
  <si>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</si>
  <si>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</si>
  <si>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</si>
  <si>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</si>
  <si>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</si>
  <si>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</si>
  <si>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</si>
  <si>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</si>
  <si>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</si>
  <si>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</si>
  <si>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</si>
  <si>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</si>
  <si>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</si>
  <si>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</si>
  <si>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</si>
  <si>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</si>
  <si>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</si>
  <si>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</si>
  <si>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</si>
  <si>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</si>
  <si>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</si>
  <si>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</si>
  <si>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</si>
  <si>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</si>
  <si>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</si>
  <si>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</si>
  <si>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</si>
  <si>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</si>
  <si>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</si>
  <si>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</si>
  <si>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</si>
  <si>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</si>
  <si>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</si>
  <si>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</si>
  <si>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</si>
  <si>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</si>
  <si>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</si>
  <si>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</si>
  <si>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</si>
  <si>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</si>
  <si>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</si>
  <si>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</si>
  <si>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</si>
  <si>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</si>
  <si>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</si>
  <si>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</si>
  <si>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</si>
  <si>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</si>
  <si>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</si>
  <si>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</si>
  <si>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</si>
  <si>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</si>
  <si>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</si>
  <si>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</si>
  <si>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</si>
  <si>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</si>
  <si>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</si>
  <si>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</si>
  <si>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</si>
  <si>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</si>
  <si>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</si>
  <si>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</si>
  <si>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</si>
  <si>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</si>
  <si>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</si>
  <si>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</si>
  <si>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</si>
  <si>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</si>
  <si>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</si>
  <si>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</si>
  <si>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</si>
  <si>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</si>
  <si>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</si>
  <si>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</si>
  <si>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</si>
  <si>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</si>
  <si>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</si>
  <si>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</si>
  <si>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</si>
  <si>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</si>
  <si>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</si>
  <si>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</si>
  <si>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</si>
  <si>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</si>
  <si>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</si>
  <si>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</si>
  <si>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</si>
  <si>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</si>
  <si>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</si>
  <si>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</si>
  <si>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</si>
  <si>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</si>
  <si>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</si>
  <si>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</si>
  <si>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</si>
  <si>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</si>
  <si>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</si>
  <si>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</si>
  <si>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</si>
  <si>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</si>
  <si>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</si>
  <si>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</si>
  <si>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</si>
  <si>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</si>
  <si>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</si>
  <si>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</si>
  <si>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</si>
  <si>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</si>
  <si>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</si>
  <si>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</si>
  <si>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</si>
  <si>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</si>
  <si>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</si>
  <si>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</si>
  <si>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</si>
  <si>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</si>
  <si>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</si>
  <si>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</si>
  <si>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</si>
  <si>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</si>
  <si>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</si>
  <si>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</si>
  <si>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</si>
  <si>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</si>
  <si>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</si>
  <si>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</si>
  <si>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</si>
  <si>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</si>
  <si>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</si>
  <si>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</si>
  <si>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</si>
  <si>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</si>
  <si>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</si>
  <si>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</si>
  <si>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</si>
  <si>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</si>
  <si>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</si>
  <si>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</si>
  <si>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</si>
  <si>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</si>
  <si>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</si>
  <si>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</si>
  <si>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</si>
  <si>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</si>
  <si>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</si>
  <si>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</si>
  <si>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</si>
  <si>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</si>
  <si>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</si>
  <si>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</si>
  <si>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</si>
  <si>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</si>
  <si>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</si>
  <si>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</si>
  <si>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</si>
  <si>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</si>
  <si>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</si>
  <si>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</si>
  <si>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</si>
  <si>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</si>
  <si>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</si>
  <si>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</si>
  <si>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</si>
  <si>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</si>
  <si>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</si>
  <si>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</si>
  <si>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</si>
  <si>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</si>
  <si>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</si>
  <si>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</si>
  <si>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</si>
  <si>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</si>
  <si>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</si>
  <si>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</si>
  <si>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</si>
  <si>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</si>
  <si>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</si>
  <si>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</si>
  <si>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</si>
  <si>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</si>
  <si>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</si>
  <si>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</si>
  <si>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</si>
  <si>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</si>
  <si>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</si>
  <si>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</si>
  <si>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</si>
  <si>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</si>
  <si>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</si>
  <si>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</si>
  <si>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</si>
  <si>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</si>
  <si>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</si>
  <si>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</si>
  <si>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</si>
  <si>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</si>
  <si>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</si>
  <si>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</si>
  <si>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</si>
  <si>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</si>
  <si>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</si>
  <si>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</si>
  <si>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</si>
  <si>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</si>
  <si>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</si>
  <si>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</si>
  <si>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</si>
  <si>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</si>
  <si>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</si>
  <si>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</si>
  <si>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</si>
  <si>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</si>
  <si>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</si>
  <si>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</si>
  <si>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</si>
  <si>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</si>
  <si>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</si>
  <si>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</si>
  <si>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</si>
  <si>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</si>
  <si>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</si>
  <si>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</si>
  <si>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</si>
  <si>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</si>
  <si>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</si>
  <si>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</si>
  <si>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</si>
  <si>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</si>
  <si>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</si>
  <si>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</si>
  <si>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</si>
  <si>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</si>
  <si>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</si>
  <si>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</si>
  <si>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</si>
  <si>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</si>
  <si>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</si>
  <si>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</si>
  <si>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</si>
  <si>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</si>
  <si>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</si>
  <si>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</si>
  <si>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</si>
  <si>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</si>
  <si>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</si>
  <si>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</si>
  <si>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</si>
  <si>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</si>
  <si>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</si>
  <si>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</si>
  <si>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</si>
  <si>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</si>
  <si>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</si>
  <si>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</si>
  <si>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</si>
  <si>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</si>
  <si>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</si>
  <si>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</si>
  <si>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</si>
  <si>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</si>
  <si>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</si>
  <si>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</si>
  <si>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</si>
  <si>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</si>
  <si>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</si>
  <si>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</si>
  <si>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</si>
  <si>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</si>
  <si>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</si>
  <si>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</si>
  <si>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</si>
  <si>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</si>
  <si>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</si>
  <si>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</si>
  <si>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</si>
  <si>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</si>
  <si>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</si>
  <si>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</si>
  <si>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</si>
  <si>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</si>
  <si>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</si>
  <si>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</si>
  <si>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</si>
  <si>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</si>
  <si>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</si>
  <si>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</si>
  <si>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</si>
  <si>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</si>
  <si>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</si>
  <si>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</si>
  <si>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</si>
  <si>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</si>
  <si>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</si>
  <si>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</si>
  <si>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</si>
  <si>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</si>
  <si>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</si>
  <si>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</si>
  <si>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</si>
  <si>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</si>
  <si>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</si>
  <si>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</si>
  <si>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</si>
  <si>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</si>
  <si>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</si>
  <si>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</si>
  <si>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</si>
  <si>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</si>
  <si>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</si>
  <si>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</si>
  <si>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</si>
  <si>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</si>
  <si>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</si>
  <si>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</si>
  <si>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</si>
  <si>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</si>
  <si>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</si>
  <si>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</si>
  <si>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</si>
  <si>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</si>
  <si>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</si>
  <si>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</si>
  <si>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</si>
  <si>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</si>
  <si>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</si>
  <si>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</si>
  <si>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</si>
  <si>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</si>
  <si>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</si>
  <si>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</si>
  <si>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</si>
  <si>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</si>
  <si>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</si>
  <si>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</si>
  <si>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</si>
  <si>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</si>
  <si>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</si>
  <si>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</si>
  <si>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</si>
  <si>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</si>
  <si>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</si>
  <si>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</si>
  <si>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</si>
  <si>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</si>
  <si>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</si>
  <si>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</si>
  <si>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</si>
  <si>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</si>
  <si>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</si>
  <si>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</si>
  <si>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</si>
  <si>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</si>
  <si>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</si>
  <si>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</si>
  <si>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</si>
  <si>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</si>
  <si>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</si>
  <si>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</si>
  <si>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</si>
  <si>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</si>
  <si>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</si>
  <si>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</si>
  <si>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</si>
  <si>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</si>
  <si>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</si>
  <si>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</si>
  <si>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</si>
  <si>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</si>
  <si>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</si>
  <si>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</si>
  <si>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</si>
  <si>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</si>
  <si>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</si>
  <si>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</si>
  <si>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</si>
  <si>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</si>
  <si>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</si>
  <si>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</si>
  <si>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</si>
  <si>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</si>
  <si>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</si>
  <si>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</si>
  <si>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</si>
  <si>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</si>
  <si>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</si>
  <si>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</si>
  <si>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</si>
  <si>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</si>
  <si>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</si>
  <si>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</si>
  <si>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</si>
  <si>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</si>
  <si>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</si>
  <si>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</si>
  <si>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</si>
  <si>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</si>
  <si>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</si>
  <si>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</si>
  <si>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</si>
  <si>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</si>
  <si>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</si>
  <si>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</si>
  <si>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</si>
  <si>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</si>
  <si>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</si>
  <si>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</si>
  <si>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</si>
  <si>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</si>
  <si>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</si>
  <si>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</si>
  <si>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</si>
  <si>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</si>
  <si>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</si>
  <si>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</si>
  <si>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</si>
  <si>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</si>
  <si>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</si>
  <si>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</si>
  <si>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</si>
  <si>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</si>
  <si>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</si>
  <si>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</si>
  <si>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</si>
  <si>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</si>
  <si>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</si>
  <si>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</si>
  <si>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</si>
  <si>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</si>
  <si>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</si>
  <si>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</si>
  <si>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</si>
  <si>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</si>
  <si>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</si>
  <si>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</si>
  <si>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</si>
  <si>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</si>
  <si>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</si>
  <si>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</si>
  <si>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</si>
  <si>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</si>
  <si>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</si>
  <si>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</si>
  <si>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</si>
  <si>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</si>
  <si>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</si>
  <si>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</si>
  <si>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</si>
  <si>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</si>
  <si>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</si>
  <si>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</si>
  <si>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</si>
  <si>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</si>
  <si>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</si>
  <si>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</si>
  <si>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</si>
  <si>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</si>
  <si>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</si>
  <si>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</si>
  <si>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</si>
  <si>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</si>
  <si>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</si>
  <si>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</si>
  <si>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</si>
  <si>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</si>
  <si>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</si>
  <si>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</si>
  <si>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</si>
  <si>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</si>
  <si>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</si>
  <si>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</si>
  <si>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</si>
  <si>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</si>
  <si>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</si>
  <si>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</si>
  <si>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</si>
  <si>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</si>
  <si>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</si>
  <si>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</si>
  <si>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</si>
  <si>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</si>
  <si>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</si>
  <si>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</si>
  <si>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</si>
  <si>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</si>
  <si>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</si>
  <si>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</si>
  <si>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</si>
  <si>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</si>
  <si>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</si>
  <si>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</si>
  <si>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</si>
  <si>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</si>
  <si>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</si>
  <si>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</si>
  <si>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</si>
  <si>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</si>
  <si>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</si>
  <si>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</si>
  <si>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</si>
  <si>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</si>
  <si>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</si>
  <si>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</si>
  <si>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</si>
  <si>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</si>
  <si>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</si>
  <si>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</si>
  <si>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</si>
  <si>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</si>
  <si>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</si>
  <si>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</si>
  <si>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</si>
  <si>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</si>
  <si>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</si>
  <si>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</si>
  <si>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</si>
  <si>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</si>
  <si>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</si>
  <si>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</si>
  <si>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</si>
  <si>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</si>
  <si>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</si>
  <si>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</si>
  <si>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</si>
  <si>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</si>
  <si>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</si>
  <si>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</si>
  <si>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</si>
  <si>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</si>
  <si>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</si>
  <si>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</si>
  <si>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</si>
  <si>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</si>
  <si>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</si>
  <si>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</si>
  <si>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</si>
  <si>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</si>
  <si>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</si>
  <si>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</si>
  <si>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</si>
  <si>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</si>
  <si>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</si>
  <si>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</si>
  <si>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</si>
  <si>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</si>
  <si>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</si>
  <si>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</si>
  <si>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</si>
  <si>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</si>
  <si>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</si>
  <si>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</si>
  <si>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</si>
  <si>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</si>
  <si>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</si>
  <si>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</si>
  <si>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</si>
  <si>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</si>
  <si>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</si>
  <si>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</si>
  <si>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</si>
  <si>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</si>
  <si>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</si>
  <si>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</si>
  <si>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</si>
  <si>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</si>
  <si>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</si>
  <si>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</si>
  <si>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</si>
  <si>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</si>
  <si>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</si>
  <si>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</si>
  <si>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</si>
  <si>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</si>
  <si>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</si>
  <si>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</si>
  <si>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</si>
  <si>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</si>
  <si>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</si>
  <si>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</si>
  <si>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</si>
  <si>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</si>
  <si>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</si>
  <si>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</si>
  <si>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</si>
  <si>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</si>
  <si>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</si>
  <si>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</si>
  <si>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</si>
  <si>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</si>
  <si>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</si>
  <si>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</si>
  <si>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</si>
  <si>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</si>
  <si>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</si>
  <si>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</si>
  <si>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</si>
  <si>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</si>
  <si>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</si>
  <si>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</si>
  <si>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</si>
  <si>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</si>
  <si>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</si>
  <si>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</si>
  <si>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</si>
  <si>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</si>
  <si>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</si>
  <si>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</si>
  <si>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</si>
  <si>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</si>
  <si>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</si>
  <si>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</si>
  <si>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</si>
  <si>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</si>
  <si>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</si>
  <si>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</si>
  <si>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</si>
  <si>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</si>
  <si>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</si>
  <si>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</si>
  <si>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</si>
  <si>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</si>
  <si>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</si>
  <si>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</si>
  <si>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</si>
  <si>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</si>
  <si>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</si>
  <si>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</si>
  <si>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</si>
  <si>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</si>
  <si>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</si>
  <si>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</si>
  <si>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</si>
  <si>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</si>
  <si>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</si>
  <si>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</si>
  <si>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</si>
  <si>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</si>
  <si>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</si>
  <si>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</si>
  <si>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</si>
  <si>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</si>
  <si>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</si>
  <si>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</si>
  <si>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</si>
  <si>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</si>
  <si>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</si>
  <si>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</si>
  <si>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</si>
  <si>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</si>
  <si>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</si>
  <si>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</si>
  <si>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</si>
  <si>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</si>
  <si>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</si>
  <si>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</si>
  <si>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</si>
  <si>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</si>
  <si>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</si>
  <si>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</si>
  <si>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</si>
  <si>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</si>
  <si>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</si>
  <si>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</si>
  <si>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</si>
  <si>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</si>
  <si>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</si>
  <si>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</si>
  <si>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</si>
  <si>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</si>
  <si>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</si>
  <si>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</si>
  <si>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</si>
  <si>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</si>
  <si>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</si>
  <si>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</si>
  <si>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</si>
  <si>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</si>
  <si>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</si>
  <si>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</si>
  <si>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</si>
  <si>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</si>
  <si>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</si>
  <si>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</si>
  <si>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</si>
  <si>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</si>
  <si>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</si>
  <si>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</si>
  <si>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</si>
  <si>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</si>
  <si>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</si>
  <si>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</si>
  <si>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</si>
  <si>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</si>
  <si>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</si>
  <si>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</si>
  <si>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</si>
  <si>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</si>
  <si>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</si>
  <si>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</si>
  <si>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</si>
  <si>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</si>
  <si>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</si>
  <si>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</si>
  <si>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</si>
  <si>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</si>
  <si>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</si>
  <si>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</si>
  <si>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</si>
  <si>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</si>
  <si>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</si>
  <si>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</si>
  <si>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</si>
  <si>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</si>
  <si>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</si>
  <si>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</si>
  <si>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</si>
  <si>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</si>
  <si>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</si>
  <si>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</si>
  <si>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</si>
  <si>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</si>
  <si>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</si>
  <si>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</si>
  <si>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</si>
  <si>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</si>
  <si>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</si>
  <si>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</si>
  <si>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</si>
  <si>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</si>
  <si>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</si>
  <si>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</si>
  <si>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</si>
  <si>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</si>
  <si>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</si>
  <si>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</si>
  <si>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</si>
  <si>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</si>
  <si>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</si>
  <si>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</si>
  <si>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</si>
  <si>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</si>
  <si>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</si>
  <si>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</si>
  <si>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</si>
  <si>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</si>
  <si>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</si>
  <si>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</si>
  <si>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</si>
  <si>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</si>
  <si>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</si>
  <si>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</si>
  <si>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</si>
  <si>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</si>
  <si>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</si>
  <si>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</si>
  <si>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</si>
  <si>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</si>
  <si>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</si>
  <si>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</si>
  <si>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</si>
  <si>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</si>
  <si>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</si>
  <si>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</si>
  <si>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</si>
  <si>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</si>
  <si>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</si>
  <si>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</si>
  <si>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</si>
  <si>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</si>
  <si>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</si>
  <si>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</si>
  <si>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</si>
  <si>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</si>
  <si>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</si>
  <si>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</si>
  <si>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</si>
  <si>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</si>
  <si>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</si>
  <si>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</si>
  <si>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</si>
  <si>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</si>
  <si>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</si>
  <si>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</si>
  <si>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</si>
  <si>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</si>
  <si>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</si>
  <si>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</si>
  <si>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</si>
  <si>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</si>
  <si>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</si>
  <si>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</si>
  <si>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</si>
  <si>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</si>
  <si>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</si>
  <si>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</si>
  <si>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</si>
  <si>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</si>
  <si>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</si>
  <si>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</si>
  <si>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</si>
  <si>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</si>
  <si>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</si>
  <si>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</si>
  <si>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</si>
  <si>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</si>
  <si>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</si>
  <si>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</si>
  <si>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</si>
  <si>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</si>
  <si>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</si>
  <si>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</si>
  <si>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</si>
  <si>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</si>
  <si>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</si>
  <si>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</si>
  <si>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</si>
  <si>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</si>
  <si>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</si>
  <si>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</si>
  <si>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</si>
  <si>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</si>
  <si>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</si>
  <si>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</si>
  <si>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</si>
  <si>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</si>
  <si>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</si>
  <si>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</si>
  <si>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</si>
  <si>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</si>
  <si>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</si>
  <si>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</si>
  <si>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</si>
  <si>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</si>
  <si>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</si>
  <si>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</si>
  <si>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</si>
  <si>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</si>
  <si>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</si>
  <si>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</si>
  <si>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</si>
  <si>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</si>
  <si>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</si>
  <si>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</si>
  <si>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</si>
  <si>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</si>
  <si>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</si>
  <si>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</si>
  <si>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</si>
  <si>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</si>
  <si>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</si>
  <si>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</si>
  <si>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</si>
  <si>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</si>
  <si>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</si>
  <si>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</si>
  <si>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</si>
  <si>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</si>
  <si>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</si>
  <si>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</si>
  <si>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</si>
  <si>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</si>
  <si>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</si>
  <si>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</si>
  <si>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</si>
  <si>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</si>
  <si>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</si>
  <si>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</si>
  <si>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</si>
  <si>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</si>
  <si>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</si>
  <si>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</si>
  <si>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</si>
  <si>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</si>
  <si>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</si>
  <si>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</si>
  <si>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</si>
  <si>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</si>
  <si>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</si>
  <si>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</si>
  <si>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</si>
  <si>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</si>
  <si>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</si>
  <si>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</si>
  <si>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</si>
  <si>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</si>
  <si>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</si>
  <si>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</si>
  <si>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</si>
  <si>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</si>
  <si>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</si>
  <si>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</si>
  <si>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</si>
  <si>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</si>
  <si>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</si>
  <si>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</si>
  <si>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</si>
  <si>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</si>
  <si>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</si>
  <si>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</si>
  <si>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</si>
  <si>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</si>
  <si>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</si>
  <si>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</si>
  <si>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</si>
  <si>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</si>
  <si>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</si>
  <si>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</si>
  <si>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</si>
  <si>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</si>
  <si>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</si>
  <si>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</si>
  <si>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</si>
  <si>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</si>
  <si>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</si>
  <si>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</si>
  <si>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</si>
  <si>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</si>
  <si>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</si>
  <si>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</si>
  <si>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</si>
  <si>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</si>
  <si>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</si>
  <si>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</si>
  <si>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</si>
  <si>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</si>
  <si>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</si>
  <si>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</si>
  <si>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</si>
  <si>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</si>
  <si>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</si>
  <si>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</si>
  <si>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</si>
  <si>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</si>
  <si>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</si>
  <si>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</si>
  <si>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</si>
  <si>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</si>
  <si>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</si>
  <si>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</si>
  <si>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</si>
  <si>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</si>
  <si>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</si>
  <si>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</si>
  <si>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</si>
  <si>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</si>
  <si>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</si>
  <si>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</si>
  <si>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</si>
  <si>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</si>
  <si>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</si>
  <si>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</si>
  <si>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</si>
  <si>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</si>
  <si>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</si>
  <si>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</si>
  <si>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</si>
  <si>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</si>
  <si>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</si>
  <si>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</si>
  <si>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</si>
  <si>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</si>
  <si>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</si>
  <si>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</si>
  <si>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</si>
  <si>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</si>
  <si>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</si>
  <si>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</si>
  <si>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</si>
  <si>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</si>
  <si>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</si>
  <si>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</si>
  <si>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</si>
  <si>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</si>
  <si>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</si>
  <si>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</si>
  <si>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</si>
  <si>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</si>
  <si>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</si>
  <si>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</si>
  <si>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</si>
  <si>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</si>
  <si>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</si>
  <si>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</si>
  <si>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</si>
  <si>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</si>
  <si>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</si>
  <si>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</si>
  <si>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</si>
  <si>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</si>
  <si>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</si>
  <si>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</si>
  <si>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</si>
  <si>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</si>
  <si>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</si>
  <si>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</si>
  <si>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</si>
  <si>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</si>
  <si>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</si>
  <si>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</si>
  <si>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</si>
  <si>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</si>
  <si>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</si>
  <si>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</si>
  <si>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</si>
  <si>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</si>
  <si>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</si>
  <si>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</si>
  <si>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</si>
  <si>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</si>
  <si>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</si>
  <si>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</si>
  <si>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</si>
  <si>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</si>
  <si>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</si>
  <si>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</si>
  <si>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</si>
  <si>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</si>
  <si>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</si>
  <si>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</si>
  <si>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</si>
  <si>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</si>
  <si>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</si>
  <si>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</si>
  <si>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</si>
  <si>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</si>
  <si>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</si>
  <si>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</si>
  <si>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</si>
  <si>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</si>
  <si>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</si>
  <si>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</si>
  <si>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</si>
  <si>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</si>
  <si>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</si>
  <si>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</si>
  <si>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</si>
  <si>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</si>
  <si>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</si>
  <si>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</si>
  <si>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</si>
  <si>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</si>
  <si>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</si>
  <si>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</si>
  <si>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</si>
  <si>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</si>
  <si>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</si>
  <si>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</si>
  <si>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</si>
  <si>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</si>
  <si>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</si>
  <si>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</si>
  <si>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</si>
  <si>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</si>
  <si>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</si>
  <si>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</si>
  <si>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</si>
  <si>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</si>
  <si>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</si>
  <si>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</si>
  <si>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</si>
  <si>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</si>
  <si>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</si>
  <si>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</si>
  <si>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</si>
  <si>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</si>
  <si>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</si>
  <si>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</si>
  <si>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</si>
  <si>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</si>
  <si>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</si>
  <si>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</si>
  <si>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</si>
  <si>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</si>
  <si>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</si>
  <si>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</si>
  <si>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</si>
  <si>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</si>
  <si>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</si>
  <si>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</si>
  <si>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</si>
  <si>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</si>
  <si>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</si>
  <si>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</si>
  <si>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</si>
  <si>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</si>
  <si>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</si>
  <si>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</si>
  <si>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</si>
  <si>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</si>
  <si>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</si>
  <si>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</si>
  <si>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</si>
  <si>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</si>
  <si>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</si>
  <si>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</si>
  <si>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</si>
  <si>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</si>
  <si>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</si>
  <si>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</si>
  <si>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</si>
  <si>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</si>
  <si>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</si>
  <si>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</si>
  <si>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</si>
  <si>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</si>
  <si>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</si>
  <si>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</si>
  <si>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</si>
  <si>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</si>
  <si>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</si>
  <si>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</si>
  <si>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</si>
  <si>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</si>
  <si>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</si>
  <si>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</si>
  <si>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</si>
  <si>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</si>
  <si>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</si>
  <si>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</si>
  <si>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</si>
  <si>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</si>
  <si>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</si>
  <si>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</si>
  <si>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</si>
  <si>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</si>
  <si>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</si>
  <si>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</si>
  <si>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</si>
  <si>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</si>
  <si>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</si>
  <si>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</si>
  <si>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</si>
  <si>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</si>
  <si>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</si>
  <si>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</si>
  <si>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</si>
  <si>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</si>
  <si>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</si>
  <si>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</si>
  <si>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</si>
  <si>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</si>
  <si>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</si>
  <si>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</si>
  <si>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</si>
  <si>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</si>
  <si>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</si>
  <si>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</si>
  <si>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</si>
  <si>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</si>
  <si>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</si>
  <si>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</si>
  <si>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</si>
  <si>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</si>
  <si>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</si>
  <si>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</si>
  <si>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</si>
  <si>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</si>
  <si>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</si>
  <si>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</si>
  <si>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</si>
  <si>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</si>
  <si>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</si>
  <si>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</si>
  <si>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</si>
  <si>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</si>
  <si>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</si>
  <si>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</si>
  <si>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</si>
  <si>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</si>
  <si>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</si>
  <si>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</si>
  <si>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</si>
  <si>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</si>
  <si>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</si>
  <si>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</si>
  <si>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</si>
  <si>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</si>
  <si>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</si>
  <si>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</si>
  <si>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</si>
  <si>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</si>
  <si>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</si>
  <si>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</si>
  <si>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</si>
  <si>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</si>
  <si>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</si>
  <si>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</si>
  <si>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</si>
  <si>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</si>
  <si>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</si>
  <si>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</si>
  <si>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</si>
  <si>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</si>
  <si>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</si>
  <si>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</si>
  <si>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</si>
  <si>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</si>
  <si>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</si>
  <si>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</si>
  <si>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</si>
  <si>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</si>
  <si>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</si>
  <si>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</si>
  <si>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</si>
  <si>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</si>
  <si>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</si>
  <si>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</si>
  <si>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</si>
  <si>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</si>
  <si>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</si>
  <si>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</si>
  <si>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</si>
  <si>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</si>
  <si>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</si>
  <si>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</si>
  <si>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</si>
  <si>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</si>
  <si>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</si>
  <si>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</si>
  <si>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</si>
  <si>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</si>
  <si>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</si>
  <si>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</si>
  <si>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</si>
  <si>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</si>
  <si>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</si>
  <si>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</si>
  <si>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</si>
  <si>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</si>
  <si>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</si>
  <si>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</si>
  <si>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</si>
  <si>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</si>
  <si>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</si>
  <si>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</si>
  <si>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</si>
  <si>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</si>
  <si>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</si>
  <si>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</si>
  <si>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</si>
  <si>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</si>
  <si>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</si>
  <si>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</si>
  <si>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</si>
  <si>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</si>
  <si>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</si>
  <si>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</si>
  <si>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</si>
  <si>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</si>
  <si>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</si>
  <si>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</si>
  <si>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</si>
  <si>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</si>
  <si>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</si>
  <si>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</si>
  <si>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</si>
  <si>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</si>
  <si>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</si>
  <si>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</si>
  <si>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</si>
  <si>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</si>
  <si>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</si>
  <si>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</si>
  <si>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</si>
  <si>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</si>
  <si>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</si>
  <si>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</si>
  <si>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</si>
  <si>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</si>
  <si>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</si>
  <si>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</si>
  <si>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</si>
  <si>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</si>
  <si>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</si>
  <si>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</si>
  <si>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</si>
  <si>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</si>
  <si>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</si>
  <si>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</si>
  <si>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</si>
  <si>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</si>
  <si>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</si>
  <si>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</si>
  <si>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</si>
  <si>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</si>
  <si>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</si>
  <si>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</si>
  <si>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</si>
  <si>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</si>
  <si>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</si>
  <si>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</si>
  <si>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</si>
  <si>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</si>
  <si>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</si>
  <si>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</si>
  <si>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</si>
  <si>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</si>
  <si>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</si>
  <si>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</si>
  <si>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</si>
  <si>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</si>
  <si>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</si>
  <si>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</si>
  <si>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</si>
  <si>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</si>
  <si>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</si>
  <si>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</si>
  <si>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</si>
  <si>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</si>
  <si>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</si>
  <si>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</si>
  <si>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</si>
  <si>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</si>
  <si>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</si>
  <si>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</si>
  <si>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</si>
  <si>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</si>
  <si>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</si>
  <si>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</si>
  <si>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</si>
  <si>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</si>
  <si>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</si>
  <si>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</si>
  <si>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</si>
  <si>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</si>
  <si>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</si>
  <si>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</si>
  <si>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</si>
  <si>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</si>
  <si>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</si>
  <si>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</si>
  <si>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</si>
  <si>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</si>
  <si>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</si>
  <si>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</si>
  <si>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</si>
  <si>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</si>
  <si>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</si>
  <si>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</si>
  <si>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</si>
  <si>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</si>
  <si>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</si>
  <si>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</si>
  <si>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</si>
  <si>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</si>
  <si>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</si>
  <si>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</si>
  <si>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</si>
  <si>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</si>
  <si>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</si>
  <si>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</si>
  <si>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</si>
  <si>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</si>
  <si>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</si>
  <si>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</si>
  <si>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</si>
  <si>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</si>
  <si>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</si>
  <si>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</si>
  <si>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</si>
  <si>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</si>
  <si>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</si>
  <si>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</si>
  <si>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</si>
  <si>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</si>
  <si>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</si>
  <si>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</si>
  <si>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</si>
  <si>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</si>
  <si>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</si>
  <si>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</si>
  <si>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</si>
  <si>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</si>
  <si>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</si>
  <si>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</si>
  <si>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</si>
  <si>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</si>
  <si>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</si>
  <si>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</si>
  <si>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</si>
  <si>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</si>
  <si>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</si>
  <si>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</si>
  <si>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</si>
  <si>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</si>
  <si>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</si>
  <si>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</si>
  <si>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</si>
  <si>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</si>
  <si>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</si>
  <si>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</si>
  <si>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</si>
  <si>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</si>
  <si>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</si>
  <si>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</si>
  <si>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</si>
  <si>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</si>
  <si>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</si>
  <si>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</si>
  <si>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</si>
  <si>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</si>
  <si>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</si>
  <si>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</si>
  <si>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</si>
  <si>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</si>
  <si>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</si>
  <si>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</si>
  <si>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</si>
  <si>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</si>
  <si>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</si>
  <si>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</si>
  <si>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</si>
  <si>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</si>
  <si>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</si>
  <si>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</si>
  <si>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</si>
  <si>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</si>
  <si>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</si>
  <si>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</si>
  <si>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</si>
  <si>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</si>
  <si>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</si>
  <si>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</si>
  <si>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</si>
  <si>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</si>
  <si>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</si>
  <si>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</si>
  <si>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</si>
  <si>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</si>
  <si>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</si>
  <si>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</si>
  <si>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</si>
  <si>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</si>
  <si>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</si>
  <si>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</si>
  <si>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</si>
  <si>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</si>
  <si>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</si>
  <si>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</si>
  <si>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</si>
  <si>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</si>
  <si>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</si>
  <si>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</si>
  <si>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</si>
  <si>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</si>
  <si>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</si>
  <si>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</si>
  <si>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</si>
  <si>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</si>
  <si>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</si>
  <si>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</si>
  <si>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</si>
  <si>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</si>
  <si>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</si>
  <si>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</si>
  <si>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</si>
  <si>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</si>
  <si>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</si>
  <si>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</si>
  <si>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</si>
  <si>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</si>
  <si>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</si>
  <si>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</si>
  <si>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</si>
  <si>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</si>
  <si>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</si>
  <si>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</si>
  <si>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</si>
  <si>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</si>
  <si>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</si>
  <si>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</si>
  <si>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</si>
  <si>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</si>
  <si>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</si>
  <si>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</si>
  <si>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</si>
  <si>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</si>
  <si>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</si>
  <si>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</si>
  <si>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</si>
  <si>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</si>
  <si>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</si>
  <si>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</si>
  <si>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</si>
  <si>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</si>
  <si>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</si>
  <si>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</si>
  <si>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</si>
  <si>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</si>
  <si>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</si>
  <si>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</si>
  <si>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</si>
  <si>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</si>
  <si>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</si>
  <si>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</si>
  <si>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</si>
  <si>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</si>
  <si>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</si>
  <si>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</si>
  <si>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</si>
  <si>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</si>
  <si>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</si>
  <si>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</si>
  <si>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</si>
  <si>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</si>
  <si>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</si>
  <si>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</si>
  <si>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</si>
  <si>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</si>
  <si>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</si>
  <si>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</si>
  <si>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</si>
  <si>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</si>
  <si>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</si>
  <si>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</si>
  <si>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</si>
  <si>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</si>
  <si>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</si>
  <si>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</si>
  <si>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</si>
  <si>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</si>
  <si>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</si>
  <si>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</si>
  <si>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</si>
  <si>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</si>
  <si>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</si>
  <si>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</si>
  <si>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</si>
  <si>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</si>
  <si>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</si>
  <si>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</si>
  <si>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</si>
  <si>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</si>
  <si>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</si>
  <si>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</si>
  <si>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</si>
  <si>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</si>
  <si>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</si>
  <si>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</si>
  <si>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</si>
  <si>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</si>
  <si>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</si>
  <si>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</si>
  <si>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</si>
  <si>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</si>
  <si>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</si>
  <si>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</si>
  <si>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</si>
  <si>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</si>
  <si>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</si>
  <si>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</si>
  <si>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</si>
  <si>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</si>
  <si>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</si>
  <si>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</si>
  <si>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</si>
  <si>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</si>
  <si>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</si>
  <si>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</si>
  <si>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</si>
  <si>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</si>
  <si>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</si>
  <si>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</si>
  <si>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</si>
  <si>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</si>
  <si>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</si>
  <si>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</si>
  <si>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</si>
  <si>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</si>
  <si>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</si>
  <si>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</si>
  <si>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</si>
  <si>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</si>
  <si>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</si>
  <si>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</si>
  <si>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</si>
  <si>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</si>
  <si>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</si>
  <si>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</si>
  <si>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</si>
  <si>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</si>
  <si>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</si>
  <si>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</si>
  <si>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</si>
  <si>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</si>
  <si>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</si>
  <si>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</si>
  <si>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</si>
  <si>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</si>
  <si>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</si>
  <si>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</si>
  <si>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</si>
  <si>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</si>
  <si>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</si>
  <si>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</si>
  <si>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</si>
  <si>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</si>
  <si>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</si>
  <si>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</si>
  <si>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</si>
  <si>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</si>
  <si>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</si>
  <si>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</si>
  <si>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</si>
  <si>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</si>
  <si>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</si>
  <si>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</si>
  <si>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</si>
  <si>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</si>
  <si>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</si>
  <si>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</si>
  <si>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</si>
  <si>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</si>
  <si>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</si>
  <si>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</si>
  <si>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</si>
  <si>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</si>
  <si>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</si>
  <si>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</si>
  <si>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</si>
  <si>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</si>
  <si>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</si>
  <si>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</si>
  <si>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</si>
  <si>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</si>
  <si>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</si>
  <si>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</si>
  <si>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</si>
  <si>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</si>
  <si>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</si>
  <si>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</si>
  <si>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</si>
  <si>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</si>
  <si>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</si>
  <si>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</si>
  <si>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</si>
  <si>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</si>
  <si>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</si>
  <si>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</si>
  <si>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</si>
  <si>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</si>
  <si>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</si>
  <si>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</si>
  <si>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</si>
  <si>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</si>
  <si>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</si>
  <si>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</si>
  <si>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</si>
  <si>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</si>
  <si>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</si>
  <si>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</si>
  <si>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</si>
  <si>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</si>
  <si>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</si>
  <si>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</si>
  <si>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</si>
  <si>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</si>
  <si>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</si>
  <si>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</si>
  <si>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</si>
  <si>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</si>
  <si>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</si>
  <si>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</si>
  <si>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</si>
  <si>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</si>
  <si>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</si>
  <si>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</si>
  <si>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</si>
  <si>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</si>
  <si>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</si>
  <si>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</si>
  <si>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</si>
  <si>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</si>
  <si>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</si>
  <si>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</si>
  <si>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</si>
  <si>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</si>
  <si>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</si>
  <si>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</si>
  <si>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</si>
  <si>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</si>
  <si>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</si>
  <si>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</si>
  <si>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</si>
  <si>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</si>
  <si>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</si>
  <si>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</si>
  <si>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</si>
  <si>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</si>
  <si>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</si>
  <si>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</si>
  <si>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</si>
  <si>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</si>
  <si>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</si>
  <si>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</si>
  <si>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</si>
  <si>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</si>
  <si>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</si>
  <si>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</si>
  <si>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</si>
  <si>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</si>
  <si>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</si>
  <si>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</si>
  <si>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</si>
  <si>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</si>
  <si>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</si>
  <si>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</si>
  <si>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</si>
  <si>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</si>
  <si>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</si>
  <si>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</si>
  <si>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</si>
  <si>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</si>
  <si>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</si>
  <si>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</si>
  <si>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</si>
  <si>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</si>
  <si>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</si>
  <si>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</si>
  <si>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</si>
  <si>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</si>
  <si>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</si>
  <si>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</si>
  <si>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</si>
  <si>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</si>
  <si>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</si>
  <si>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</si>
  <si>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</si>
  <si>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</si>
  <si>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</si>
  <si>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</si>
  <si>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</si>
  <si>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</si>
  <si>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</si>
  <si>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</si>
  <si>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</si>
  <si>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</si>
  <si>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</si>
  <si>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</si>
  <si>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</si>
  <si>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</si>
  <si>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</si>
  <si>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</si>
  <si>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</si>
  <si>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</si>
  <si>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</si>
  <si>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</si>
  <si>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</si>
  <si>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</si>
  <si>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</si>
  <si>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</si>
  <si>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</si>
  <si>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</si>
  <si>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</si>
  <si>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</si>
  <si>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</si>
  <si>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</si>
  <si>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</si>
  <si>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</si>
  <si>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</si>
  <si>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</si>
  <si>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</si>
  <si>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</si>
  <si>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</si>
  <si>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</si>
  <si>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</si>
  <si>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</si>
  <si>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</si>
  <si>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</si>
  <si>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</si>
  <si>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</si>
  <si>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</si>
  <si>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</si>
  <si>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</si>
  <si>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</si>
  <si>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</si>
  <si>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</si>
  <si>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</si>
  <si>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</si>
  <si>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</si>
  <si>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</si>
  <si>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</si>
  <si>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</si>
  <si>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</si>
  <si>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</si>
  <si>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</si>
  <si>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</si>
  <si>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</si>
  <si>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</si>
  <si>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</si>
  <si>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</si>
  <si>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</si>
  <si>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</si>
  <si>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</si>
  <si>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</si>
  <si>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</si>
  <si>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</si>
  <si>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</si>
  <si>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</si>
  <si>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</si>
  <si>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</si>
  <si>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</si>
  <si>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</si>
  <si>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</si>
  <si>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</si>
  <si>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</si>
  <si>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</si>
  <si>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</si>
  <si>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</si>
  <si>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</si>
  <si>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</si>
  <si>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</si>
  <si>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</si>
  <si>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</si>
  <si>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</si>
  <si>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</si>
  <si>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</si>
  <si>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</si>
  <si>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</si>
  <si>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</si>
  <si>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</si>
  <si>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</si>
  <si>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</si>
  <si>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</si>
  <si>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</si>
  <si>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</si>
  <si>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</si>
  <si>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</si>
  <si>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</si>
  <si>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</si>
  <si>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</si>
  <si>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</si>
  <si>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</si>
  <si>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</si>
  <si>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</si>
  <si>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</si>
  <si>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</si>
  <si>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</si>
  <si>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</si>
  <si>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</si>
  <si>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</si>
  <si>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</si>
  <si>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</si>
  <si>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</si>
  <si>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</si>
  <si>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</si>
  <si>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</si>
  <si>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</si>
  <si>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</si>
  <si>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</si>
  <si>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</si>
  <si>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</si>
  <si>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</si>
  <si>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</si>
  <si>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</si>
  <si>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</si>
  <si>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</si>
  <si>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</si>
  <si>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</si>
  <si>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</si>
  <si>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</si>
  <si>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</si>
  <si>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</si>
  <si>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</si>
  <si>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</si>
  <si>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</si>
  <si>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</si>
  <si>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</si>
  <si>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</si>
  <si>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</si>
  <si>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</si>
  <si>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</si>
  <si>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</si>
  <si>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</si>
  <si>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</si>
  <si>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</si>
  <si>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</si>
  <si>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</si>
  <si>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</si>
  <si>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</si>
  <si>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</si>
  <si>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</si>
  <si>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</si>
  <si>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</si>
  <si>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</si>
  <si>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</si>
  <si>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</si>
  <si>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</si>
  <si>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</si>
  <si>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</si>
  <si>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</si>
  <si>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</si>
  <si>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</si>
  <si>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</si>
  <si>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</si>
  <si>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</si>
  <si>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</si>
  <si>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</si>
  <si>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</si>
  <si>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</si>
  <si>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</si>
  <si>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</si>
  <si>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</si>
  <si>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</si>
  <si>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</si>
  <si>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</si>
  <si>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</si>
  <si>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</si>
  <si>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</si>
  <si>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</si>
  <si>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</si>
  <si>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</si>
  <si>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</si>
  <si>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</si>
  <si>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</si>
  <si>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</si>
  <si>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</si>
  <si>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</si>
  <si>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</si>
  <si>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</si>
  <si>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</si>
  <si>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</si>
  <si>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</si>
  <si>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</si>
  <si>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</si>
  <si>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</si>
  <si>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</si>
  <si>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</si>
  <si>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</si>
  <si>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</si>
  <si>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</si>
  <si>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</si>
  <si>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</si>
  <si>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</si>
  <si>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</si>
  <si>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</si>
  <si>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</si>
  <si>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</si>
  <si>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</si>
  <si>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</si>
  <si>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</si>
  <si>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</si>
  <si>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</si>
  <si>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</si>
  <si>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</si>
  <si>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</si>
  <si>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</si>
  <si>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</si>
  <si>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</si>
  <si>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</si>
  <si>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</si>
  <si>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</si>
  <si>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</si>
  <si>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</si>
  <si>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</si>
  <si>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</si>
  <si>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</si>
  <si>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</si>
  <si>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</si>
  <si>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</si>
  <si>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</si>
  <si>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</si>
  <si>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</si>
  <si>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</si>
  <si>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</si>
  <si>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</si>
  <si>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</si>
  <si>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</si>
  <si>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</si>
  <si>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</si>
  <si>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</si>
  <si>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</si>
  <si>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</si>
  <si>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</si>
  <si>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</si>
  <si>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</si>
  <si>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</si>
  <si>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</si>
  <si>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</si>
  <si>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</si>
  <si>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</si>
  <si>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</si>
  <si>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</si>
  <si>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</si>
  <si>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</si>
  <si>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</si>
  <si>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</si>
  <si>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</si>
  <si>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</si>
  <si>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</si>
  <si>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</si>
  <si>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</si>
  <si>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</si>
  <si>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</si>
  <si>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</si>
  <si>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</si>
  <si>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</si>
  <si>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</si>
  <si>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</si>
  <si>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</si>
  <si>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</si>
  <si>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</si>
  <si>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</si>
  <si>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</si>
  <si>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</si>
  <si>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</si>
  <si>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</si>
  <si>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</si>
  <si>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</si>
  <si>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</si>
  <si>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</si>
  <si>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</si>
  <si>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</si>
  <si>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</si>
  <si>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</si>
  <si>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</si>
  <si>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</si>
  <si>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</si>
  <si>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</si>
  <si>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</si>
  <si>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</si>
  <si>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</si>
  <si>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</si>
  <si>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</si>
  <si>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</si>
  <si>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</si>
  <si>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</si>
  <si>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</si>
  <si>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</si>
  <si>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</si>
  <si>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</si>
  <si>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</si>
  <si>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</si>
  <si>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</si>
  <si>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</si>
  <si>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</si>
  <si>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</si>
  <si>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</si>
  <si>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</si>
  <si>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</si>
  <si>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</si>
  <si>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</si>
  <si>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</si>
  <si>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</si>
  <si>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</si>
  <si>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</si>
  <si>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</si>
  <si>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</si>
  <si>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</si>
  <si>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</si>
  <si>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</si>
  <si>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</si>
  <si>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</si>
  <si>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</si>
  <si>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</si>
  <si>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</si>
  <si>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</si>
  <si>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</si>
  <si>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</si>
  <si>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</si>
  <si>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</si>
  <si>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</si>
  <si>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</si>
  <si>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</si>
  <si>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</si>
  <si>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</si>
  <si>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</si>
  <si>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</si>
  <si>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</si>
  <si>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</si>
  <si>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</si>
  <si>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</si>
  <si>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</si>
  <si>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</si>
  <si>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</si>
  <si>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</si>
  <si>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</si>
  <si>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</si>
  <si>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</si>
  <si>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</si>
  <si>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</si>
  <si>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</si>
  <si>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</si>
  <si>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</si>
  <si>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</si>
  <si>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</si>
  <si>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</si>
  <si>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</si>
  <si>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</si>
  <si>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</si>
  <si>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</si>
  <si>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</si>
  <si>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</si>
  <si>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</si>
  <si>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</si>
  <si>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</si>
  <si>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</si>
  <si>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</si>
  <si>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</si>
  <si>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</si>
  <si>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</si>
  <si>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</si>
  <si>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</si>
  <si>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</si>
  <si>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</si>
  <si>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</si>
  <si>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</si>
  <si>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</si>
  <si>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</si>
  <si>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</si>
  <si>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</si>
  <si>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</si>
  <si>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</si>
  <si>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</si>
  <si>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</si>
  <si>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</si>
  <si>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</si>
  <si>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</si>
  <si>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</si>
  <si>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</si>
  <si>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</si>
  <si>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</si>
  <si>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</si>
  <si>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</si>
  <si>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</si>
  <si>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</si>
  <si>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</si>
  <si>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</si>
  <si>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</si>
  <si>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</si>
  <si>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</si>
  <si>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</si>
  <si>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</si>
  <si>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</si>
  <si>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</si>
  <si>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</si>
  <si>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</si>
  <si>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</si>
  <si>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</si>
  <si>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</si>
  <si>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</si>
  <si>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</si>
  <si>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</si>
  <si>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</si>
  <si>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</si>
  <si>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</si>
  <si>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</si>
  <si>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</si>
  <si>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</si>
  <si>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</si>
  <si>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</si>
  <si>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</si>
  <si>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</si>
  <si>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</si>
  <si>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</si>
  <si>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</si>
  <si>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</si>
  <si>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</si>
  <si>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</si>
  <si>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</si>
  <si>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</si>
  <si>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</si>
  <si>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</si>
  <si>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</si>
  <si>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</si>
  <si>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</si>
  <si>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</si>
  <si>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</si>
  <si>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</si>
  <si>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</si>
  <si>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</si>
  <si>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</si>
  <si>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</si>
  <si>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</si>
  <si>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</si>
  <si>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</si>
  <si>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</si>
  <si>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</si>
  <si>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</si>
  <si>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</si>
  <si>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</si>
  <si>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</si>
  <si>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</si>
  <si>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</si>
  <si>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</si>
  <si>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</si>
  <si>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</si>
  <si>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</si>
  <si>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</si>
  <si>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</si>
  <si>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</si>
  <si>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</si>
  <si>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</si>
  <si>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</si>
  <si>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</si>
  <si>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</si>
  <si>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</si>
  <si>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</si>
  <si>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</si>
  <si>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</si>
  <si>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</si>
  <si>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</si>
  <si>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</si>
  <si>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</si>
  <si>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</si>
  <si>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</si>
  <si>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</si>
  <si>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</si>
  <si>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</si>
  <si>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</si>
  <si>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</si>
  <si>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</si>
  <si>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</si>
  <si>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</si>
  <si>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</si>
  <si>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</si>
  <si>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</si>
  <si>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</si>
  <si>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</si>
  <si>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</si>
  <si>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</si>
  <si>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</si>
  <si>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</si>
  <si>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</si>
  <si>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</si>
  <si>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</si>
  <si>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</si>
  <si>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</si>
  <si>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</si>
  <si>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</si>
  <si>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</si>
  <si>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</si>
  <si>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</si>
  <si>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</si>
  <si>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</si>
  <si>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</si>
  <si>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</si>
  <si>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</si>
  <si>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</si>
  <si>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</si>
  <si>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</si>
  <si>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</si>
  <si>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</si>
  <si>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</si>
  <si>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</si>
  <si>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</si>
  <si>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</si>
  <si>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</si>
  <si>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</si>
  <si>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</si>
  <si>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</si>
  <si>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</si>
  <si>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</si>
  <si>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</si>
  <si>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</si>
  <si>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</si>
  <si>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</si>
  <si>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</si>
  <si>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</si>
  <si>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</si>
  <si>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</si>
  <si>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</si>
  <si>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</si>
  <si>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</si>
  <si>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</si>
  <si>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</si>
  <si>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</si>
  <si>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</si>
  <si>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</si>
  <si>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</si>
  <si>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</si>
  <si>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</si>
  <si>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</si>
  <si>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</si>
  <si>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</si>
  <si>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</si>
  <si>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</si>
  <si>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</si>
  <si>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</si>
  <si>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</si>
  <si>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</si>
  <si>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</si>
  <si>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</si>
  <si>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</si>
  <si>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</si>
  <si>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</si>
  <si>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</si>
  <si>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</si>
  <si>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</si>
  <si>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</si>
  <si>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</si>
  <si>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</si>
  <si>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</si>
  <si>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</si>
  <si>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</si>
  <si>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</si>
  <si>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</si>
  <si>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</si>
  <si>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</si>
  <si>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</si>
  <si>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</si>
  <si>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</si>
  <si>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</si>
  <si>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</si>
  <si>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</si>
  <si>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</si>
  <si>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</si>
  <si>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</si>
  <si>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</si>
  <si>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</si>
  <si>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</si>
  <si>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</si>
  <si>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</si>
  <si>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</si>
  <si>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</si>
  <si>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</si>
  <si>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</si>
  <si>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</si>
  <si>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</si>
  <si>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</si>
  <si>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</si>
  <si>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</si>
  <si>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</si>
  <si>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</si>
  <si>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</si>
  <si>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</si>
  <si>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</si>
  <si>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</si>
  <si>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</si>
  <si>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</si>
  <si>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</si>
  <si>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</si>
  <si>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</si>
  <si>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</si>
  <si>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</si>
  <si>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</si>
  <si>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</si>
  <si>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</si>
  <si>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</si>
  <si>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</si>
  <si>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</si>
  <si>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</si>
  <si>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</si>
  <si>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</si>
  <si>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</si>
  <si>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</si>
  <si>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</si>
  <si>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</si>
  <si>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</si>
  <si>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</si>
  <si>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</si>
  <si>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</si>
  <si>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</si>
  <si>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</si>
  <si>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</si>
  <si>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</si>
  <si>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</si>
  <si>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</si>
  <si>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</si>
  <si>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</si>
  <si>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</si>
  <si>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</si>
  <si>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</si>
  <si>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</si>
  <si>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</si>
  <si>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</si>
  <si>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</si>
  <si>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</si>
  <si>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</si>
  <si>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</si>
  <si>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</si>
  <si>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</si>
  <si>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</si>
  <si>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</si>
  <si>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</si>
  <si>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</si>
  <si>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</si>
  <si>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</si>
  <si>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</si>
  <si>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</si>
  <si>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</si>
  <si>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</si>
  <si>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</si>
  <si>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</si>
  <si>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</si>
  <si>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</si>
  <si>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</si>
  <si>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</si>
  <si>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</si>
  <si>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</si>
  <si>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</si>
  <si>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</si>
  <si>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</si>
  <si>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</si>
  <si>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</si>
  <si>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</si>
  <si>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</si>
  <si>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</si>
  <si>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</si>
  <si>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</si>
  <si>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</si>
  <si>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</si>
  <si>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</si>
  <si>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</si>
  <si>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</si>
  <si>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</si>
  <si>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</si>
  <si>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</si>
  <si>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</si>
  <si>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</si>
  <si>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</si>
  <si>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</si>
  <si>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</si>
  <si>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</si>
  <si>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</si>
  <si>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</si>
  <si>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</si>
  <si>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</si>
  <si>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</si>
  <si>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</si>
  <si>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</si>
  <si>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</si>
  <si>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</si>
  <si>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</si>
  <si>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</si>
  <si>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</si>
  <si>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</si>
  <si>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</si>
  <si>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</si>
  <si>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</si>
  <si>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</si>
  <si>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</si>
  <si>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</si>
  <si>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</si>
  <si>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</si>
  <si>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</si>
  <si>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</si>
  <si>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</si>
  <si>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</si>
  <si>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</si>
  <si>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</si>
  <si>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</si>
  <si>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</si>
  <si>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</si>
  <si>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</si>
  <si>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</si>
  <si>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</si>
  <si>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</si>
  <si>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</si>
  <si>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</si>
  <si>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</si>
  <si>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</si>
  <si>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</si>
  <si>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</si>
  <si>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</si>
  <si>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</si>
  <si>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</si>
  <si>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</si>
  <si>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</si>
  <si>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</si>
  <si>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</si>
  <si>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</si>
  <si>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</si>
  <si>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</si>
  <si>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</si>
  <si>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</si>
  <si>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</si>
  <si>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</si>
  <si>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</si>
  <si>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</si>
  <si>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</si>
  <si>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</si>
  <si>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</si>
  <si>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</si>
  <si>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</si>
  <si>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</si>
  <si>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</si>
  <si>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</si>
  <si>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</si>
  <si>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</si>
  <si>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</si>
  <si>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</si>
  <si>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</si>
  <si>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</si>
  <si>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</si>
  <si>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</si>
  <si>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</si>
  <si>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</si>
  <si>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</si>
  <si>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</si>
  <si>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</si>
  <si>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</si>
  <si>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</si>
  <si>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</si>
  <si>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</si>
  <si>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</si>
  <si>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</si>
  <si>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</si>
  <si>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</si>
  <si>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</si>
  <si>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</si>
  <si>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</si>
  <si>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</si>
  <si>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</si>
  <si>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</si>
  <si>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</si>
  <si>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</si>
  <si>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</si>
  <si>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</si>
  <si>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</si>
  <si>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</si>
  <si>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</si>
  <si>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</si>
  <si>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</si>
  <si>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</si>
  <si>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</si>
  <si>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</si>
  <si>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</si>
  <si>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</si>
  <si>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</si>
  <si>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</si>
  <si>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</si>
  <si>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</si>
  <si>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</si>
  <si>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</si>
  <si>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</si>
  <si>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</si>
  <si>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</si>
  <si>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</si>
  <si>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</si>
  <si>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</si>
  <si>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</si>
  <si>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</si>
  <si>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</si>
  <si>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</si>
  <si>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</si>
  <si>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</si>
  <si>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</si>
  <si>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</si>
  <si>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</si>
  <si>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</si>
  <si>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</si>
  <si>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</si>
  <si>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</si>
  <si>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</si>
  <si>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</si>
  <si>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</si>
  <si>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</si>
  <si>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</si>
  <si>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</si>
  <si>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</si>
  <si>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</si>
  <si>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</si>
  <si>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</si>
  <si>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</si>
  <si>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</si>
  <si>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</si>
  <si>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</si>
  <si>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</si>
  <si>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</si>
  <si>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</si>
  <si>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</si>
  <si>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</si>
  <si>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</si>
  <si>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</si>
  <si>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</si>
  <si>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</si>
  <si>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</si>
  <si>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</si>
  <si>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</si>
  <si>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</si>
  <si>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</si>
  <si>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</si>
  <si>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</si>
  <si>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</si>
  <si>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</si>
  <si>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</si>
  <si>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</si>
  <si>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</si>
  <si>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</si>
  <si>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</si>
  <si>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</si>
  <si>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</si>
  <si>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</si>
  <si>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</si>
  <si>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</si>
  <si>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</si>
  <si>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</si>
  <si>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</si>
  <si>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</si>
  <si>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</si>
  <si>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</si>
  <si>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</si>
  <si>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</si>
  <si>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</si>
  <si>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</si>
  <si>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</si>
  <si>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</si>
  <si>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</si>
  <si>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</si>
  <si>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</si>
  <si>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</si>
  <si>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</si>
  <si>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</si>
  <si>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</si>
  <si>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</si>
  <si>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</si>
  <si>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</si>
  <si>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</si>
  <si>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</si>
  <si>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</si>
  <si>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</si>
  <si>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</si>
  <si>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</si>
  <si>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</si>
  <si>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</si>
  <si>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</si>
  <si>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</si>
  <si>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</si>
  <si>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</si>
  <si>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</si>
  <si>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</si>
  <si>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</si>
  <si>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</si>
  <si>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</si>
  <si>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</si>
  <si>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</si>
  <si>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</si>
  <si>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</si>
  <si>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</si>
  <si>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</si>
  <si>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</si>
  <si>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</si>
  <si>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</si>
  <si>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</si>
  <si>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</si>
  <si>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</si>
  <si>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</si>
  <si>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</si>
  <si>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</si>
  <si>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</si>
  <si>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</si>
  <si>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</si>
  <si>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</si>
  <si>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</si>
  <si>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</si>
  <si>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</si>
  <si>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</si>
  <si>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</si>
  <si>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</si>
  <si>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</si>
  <si>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</si>
  <si>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</si>
  <si>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</si>
  <si>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</si>
  <si>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</si>
  <si>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</si>
  <si>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</si>
  <si>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</si>
  <si>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</si>
  <si>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</si>
  <si>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</si>
  <si>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</si>
  <si>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</si>
  <si>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</si>
  <si>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</si>
  <si>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</si>
  <si>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</si>
  <si>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</si>
  <si>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</si>
  <si>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</si>
  <si>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</si>
  <si>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</si>
  <si>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</si>
  <si>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</si>
  <si>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</si>
  <si>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</si>
  <si>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</si>
  <si>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</si>
  <si>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</si>
  <si>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</si>
  <si>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</si>
  <si>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</si>
  <si>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</si>
  <si>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</si>
  <si>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</si>
  <si>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</si>
  <si>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</si>
  <si>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</si>
  <si>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</si>
  <si>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</si>
  <si>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</si>
  <si>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</si>
  <si>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</si>
  <si>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</si>
  <si>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</si>
  <si>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</si>
  <si>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</si>
  <si>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</si>
  <si>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</si>
  <si>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</si>
  <si>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</si>
  <si>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</si>
  <si>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</si>
  <si>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</si>
  <si>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</si>
  <si>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</si>
  <si>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</si>
  <si>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</si>
  <si>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</si>
  <si>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</si>
  <si>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</si>
  <si>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</si>
  <si>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</si>
  <si>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</si>
  <si>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</si>
  <si>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</si>
  <si>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</si>
  <si>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</si>
  <si>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</si>
  <si>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</si>
  <si>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</si>
  <si>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</si>
  <si>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</si>
  <si>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</si>
  <si>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</si>
  <si>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</si>
  <si>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</si>
  <si>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</si>
  <si>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</si>
  <si>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</si>
  <si>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</si>
  <si>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</si>
  <si>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</si>
  <si>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</si>
  <si>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</si>
  <si>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</si>
  <si>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</si>
  <si>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</si>
  <si>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</si>
  <si>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</si>
  <si>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</si>
  <si>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</si>
  <si>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</si>
  <si>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</si>
  <si>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</si>
  <si>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</si>
  <si>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</si>
  <si>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</si>
  <si>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</si>
  <si>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</si>
  <si>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</si>
  <si>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</si>
  <si>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</si>
  <si>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</si>
  <si>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</si>
  <si>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</si>
  <si>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</si>
  <si>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</si>
  <si>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</si>
  <si>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</si>
  <si>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</si>
  <si>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</si>
  <si>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</si>
  <si>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</si>
  <si>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</si>
  <si>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</si>
  <si>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</si>
  <si>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</si>
  <si>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</si>
  <si>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</si>
  <si>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</si>
  <si>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</si>
  <si>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</si>
  <si>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</si>
  <si>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</si>
  <si>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</si>
  <si>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</si>
  <si>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</si>
  <si>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</si>
  <si>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</si>
  <si>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</si>
  <si>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</si>
  <si>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</si>
  <si>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</si>
  <si>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</si>
  <si>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</si>
  <si>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</si>
  <si>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</si>
  <si>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</si>
  <si>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</si>
  <si>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</si>
  <si>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</si>
  <si>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</si>
  <si>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</si>
  <si>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</si>
  <si>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</si>
  <si>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</si>
  <si>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</si>
  <si>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</si>
  <si>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</si>
  <si>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</si>
  <si>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</si>
  <si>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</si>
  <si>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</si>
  <si>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</si>
  <si>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</si>
  <si>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</si>
  <si>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</si>
  <si>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</si>
  <si>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</si>
  <si>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</si>
  <si>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</si>
  <si>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</si>
  <si>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</si>
  <si>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</si>
  <si>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</si>
  <si>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</si>
  <si>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</si>
  <si>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</si>
  <si>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</si>
  <si>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</si>
  <si>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</si>
  <si>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</si>
  <si>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</si>
  <si>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</si>
  <si>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</si>
  <si>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</si>
  <si>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</si>
  <si>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</si>
  <si>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</si>
  <si>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</si>
  <si>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</si>
  <si>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</si>
  <si>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</si>
  <si>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</si>
  <si>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</si>
  <si>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</si>
  <si>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</si>
  <si>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</si>
  <si>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</si>
  <si>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</si>
  <si>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</si>
  <si>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</si>
  <si>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</si>
  <si>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</si>
  <si>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</si>
  <si>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</si>
  <si>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</si>
  <si>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</si>
  <si>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</si>
  <si>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</si>
  <si>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</si>
  <si>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</si>
  <si>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</si>
  <si>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</si>
  <si>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</si>
  <si>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</si>
  <si>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</si>
  <si>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</si>
  <si>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</si>
  <si>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</si>
  <si>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</si>
  <si>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</si>
  <si>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</si>
  <si>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</si>
  <si>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</si>
  <si>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</si>
  <si>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</si>
  <si>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</si>
  <si>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</si>
  <si>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</si>
  <si>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</si>
  <si>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</si>
  <si>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</si>
  <si>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</si>
  <si>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</si>
  <si>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</si>
  <si>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</si>
  <si>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</si>
  <si>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</si>
  <si>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</si>
  <si>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</si>
  <si>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</si>
  <si>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</si>
  <si>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</si>
  <si>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</si>
  <si>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</si>
  <si>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</si>
  <si>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</si>
  <si>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</si>
  <si>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</si>
  <si>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</si>
  <si>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</si>
  <si>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</si>
  <si>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</si>
  <si>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</si>
  <si>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</si>
  <si>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</si>
  <si>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</si>
  <si>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</si>
  <si>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</si>
  <si>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</si>
  <si>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</si>
  <si>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</si>
  <si>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</si>
  <si>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</si>
  <si>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</si>
  <si>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</si>
  <si>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</si>
  <si>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</si>
  <si>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</si>
  <si>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</si>
  <si>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</si>
  <si>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</si>
  <si>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</si>
  <si>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</si>
  <si>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</si>
  <si>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</si>
  <si>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</si>
  <si>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</si>
  <si>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</si>
  <si>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</si>
  <si>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</si>
  <si>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</si>
  <si>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</si>
  <si>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</si>
  <si>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</si>
  <si>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</si>
  <si>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</si>
  <si>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</si>
  <si>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</si>
  <si>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</si>
  <si>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</si>
  <si>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</si>
  <si>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</si>
  <si>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</si>
  <si>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</si>
  <si>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</si>
  <si>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</si>
  <si>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</si>
  <si>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</si>
  <si>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</si>
  <si>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</si>
  <si>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</si>
  <si>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</si>
  <si>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</si>
  <si>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</si>
  <si>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</si>
  <si>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</si>
  <si>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</si>
  <si>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</si>
  <si>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</si>
  <si>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</si>
  <si>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</si>
  <si>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</si>
  <si>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</si>
  <si>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</si>
  <si>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</si>
  <si>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</si>
  <si>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</si>
  <si>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</si>
  <si>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</si>
  <si>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</si>
  <si>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</si>
  <si>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</si>
  <si>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</si>
  <si>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</si>
  <si>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</si>
  <si>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</si>
  <si>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</si>
  <si>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</si>
  <si>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</si>
  <si>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</si>
  <si>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</si>
  <si>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</si>
  <si>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</si>
  <si>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</si>
  <si>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</si>
  <si>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</si>
  <si>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</si>
  <si>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</si>
  <si>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</si>
  <si>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</si>
  <si>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</si>
  <si>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</si>
  <si>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</si>
  <si>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</si>
  <si>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</si>
  <si>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</si>
  <si>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</si>
  <si>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</si>
  <si>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</si>
  <si>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</si>
  <si>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</si>
  <si>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</si>
  <si>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</si>
  <si>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</si>
  <si>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</si>
  <si>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</si>
  <si>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</si>
  <si>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</si>
  <si>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</si>
  <si>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</si>
  <si>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</si>
  <si>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</si>
  <si>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</si>
  <si>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</si>
  <si>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</si>
  <si>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</si>
  <si>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</si>
  <si>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</si>
  <si>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</si>
  <si>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</si>
  <si>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</si>
  <si>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</si>
  <si>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</si>
  <si>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</si>
  <si>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</si>
  <si>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</si>
  <si>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</si>
  <si>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</si>
  <si>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</si>
  <si>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</si>
  <si>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</si>
  <si>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</si>
  <si>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</si>
  <si>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</si>
  <si>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</si>
  <si>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</si>
  <si>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</si>
  <si>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</si>
  <si>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</si>
  <si>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</si>
  <si>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</si>
  <si>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</si>
  <si>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</si>
  <si>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</si>
  <si>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</si>
  <si>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</si>
  <si>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</si>
  <si>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</si>
  <si>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</si>
  <si>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</si>
  <si>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</si>
  <si>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</si>
  <si>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</si>
  <si>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</si>
  <si>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</si>
  <si>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</si>
  <si>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</si>
  <si>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</si>
  <si>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</si>
  <si>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</si>
  <si>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</si>
  <si>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</si>
  <si>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</si>
  <si>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</si>
  <si>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</si>
  <si>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</si>
  <si>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</si>
  <si>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</si>
  <si>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</si>
  <si>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</si>
  <si>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</si>
  <si>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</si>
  <si>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</si>
  <si>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</si>
  <si>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</si>
  <si>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</si>
  <si>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</si>
  <si>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</si>
  <si>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</si>
  <si>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</si>
  <si>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</si>
  <si>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</si>
  <si>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</si>
  <si>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</si>
  <si>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</si>
  <si>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</si>
  <si>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</si>
  <si>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</si>
  <si>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</si>
  <si>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</si>
  <si>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</si>
  <si>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</si>
  <si>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</si>
  <si>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</si>
  <si>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</si>
  <si>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</si>
  <si>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</si>
  <si>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</si>
  <si>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</si>
  <si>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</si>
  <si>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</si>
  <si>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</si>
  <si>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</si>
  <si>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</si>
  <si>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</si>
  <si>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</si>
  <si>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</si>
  <si>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</si>
  <si>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</si>
  <si>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</si>
  <si>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</si>
  <si>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</si>
  <si>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</si>
  <si>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</si>
  <si>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</si>
  <si>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</si>
  <si>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</si>
  <si>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</si>
  <si>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</si>
  <si>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</si>
  <si>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</si>
  <si>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</si>
  <si>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</si>
  <si>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</si>
  <si>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</si>
  <si>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</si>
  <si>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</si>
  <si>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</si>
  <si>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</si>
  <si>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</si>
  <si>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</si>
  <si>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</si>
  <si>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</si>
  <si>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</si>
  <si>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</si>
  <si>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</si>
  <si>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</si>
  <si>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</si>
  <si>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</si>
  <si>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</si>
  <si>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</si>
  <si>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</si>
  <si>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</si>
  <si>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</si>
  <si>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</si>
  <si>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</si>
  <si>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</si>
  <si>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</si>
  <si>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</si>
  <si>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</si>
  <si>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</si>
  <si>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</si>
  <si>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</si>
  <si>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</si>
  <si>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</si>
  <si>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</si>
  <si>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</si>
  <si>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</si>
  <si>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</si>
  <si>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</si>
  <si>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</si>
  <si>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</si>
  <si>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</si>
  <si>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</si>
  <si>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</si>
  <si>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</si>
  <si>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</si>
  <si>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</si>
  <si>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</si>
  <si>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</si>
  <si>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</si>
  <si>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</si>
  <si>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</si>
  <si>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</si>
  <si>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</si>
  <si>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</si>
  <si>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</si>
  <si>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</si>
  <si>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</si>
  <si>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</si>
  <si>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</si>
  <si>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</si>
  <si>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</si>
  <si>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</si>
  <si>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</si>
  <si>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</si>
  <si>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</si>
  <si>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</si>
  <si>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</si>
  <si>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</si>
  <si>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</si>
  <si>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</si>
  <si>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</si>
  <si>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</si>
  <si>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</si>
  <si>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</si>
  <si>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</si>
  <si>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</si>
  <si>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</si>
  <si>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</si>
  <si>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</si>
  <si>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</si>
  <si>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</si>
  <si>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</si>
  <si>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</si>
  <si>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</si>
  <si>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</si>
  <si>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</si>
  <si>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</si>
  <si>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</si>
  <si>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</si>
  <si>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</si>
  <si>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</si>
  <si>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</si>
  <si>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</si>
  <si>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</si>
  <si>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</si>
  <si>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</si>
  <si>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</si>
  <si>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</si>
  <si>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</si>
  <si>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</si>
  <si>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</si>
  <si>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</si>
  <si>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</si>
  <si>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</si>
  <si>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</si>
  <si>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</si>
  <si>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</si>
  <si>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</si>
  <si>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</si>
  <si>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</si>
  <si>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</si>
  <si>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</si>
  <si>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</si>
  <si>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</si>
  <si>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</si>
  <si>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</si>
  <si>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</si>
  <si>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</si>
  <si>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</si>
  <si>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</si>
  <si>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</si>
  <si>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</si>
  <si>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</si>
  <si>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</si>
  <si>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</si>
  <si>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</si>
  <si>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</si>
  <si>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</si>
  <si>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</si>
  <si>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</si>
  <si>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</si>
  <si>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</si>
  <si>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</si>
  <si>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</si>
  <si>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</si>
  <si>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</si>
  <si>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</si>
  <si>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</si>
  <si>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</si>
  <si>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</si>
  <si>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</si>
  <si>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</si>
  <si>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</si>
  <si>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</si>
  <si>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</si>
  <si>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</si>
  <si>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</si>
  <si>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</si>
  <si>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</si>
  <si>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</si>
  <si>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</si>
  <si>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</si>
  <si>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</si>
  <si>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</si>
  <si>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</si>
  <si>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</si>
  <si>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</si>
  <si>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</si>
  <si>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</si>
  <si>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</si>
  <si>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</si>
  <si>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</si>
  <si>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</si>
  <si>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</si>
  <si>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</si>
  <si>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</si>
  <si>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</si>
  <si>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</si>
  <si>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</si>
  <si>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</si>
  <si>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</si>
  <si>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</si>
  <si>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</si>
  <si>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</si>
  <si>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</si>
  <si>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</si>
  <si>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</si>
  <si>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</si>
  <si>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</si>
  <si>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</si>
  <si>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</si>
  <si>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</si>
  <si>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</si>
  <si>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</si>
  <si>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</si>
  <si>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</si>
  <si>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</si>
  <si>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</si>
  <si>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</si>
  <si>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</si>
  <si>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</si>
  <si>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</si>
  <si>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</si>
  <si>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</si>
  <si>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</si>
  <si>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</si>
  <si>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</si>
  <si>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</si>
  <si>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</si>
  <si>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</si>
  <si>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</si>
  <si>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</si>
  <si>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</si>
  <si>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</si>
  <si>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</si>
  <si>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</si>
  <si>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</si>
  <si>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</si>
  <si>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</si>
  <si>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</si>
  <si>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</si>
  <si>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</si>
  <si>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</si>
  <si>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</si>
  <si>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</si>
  <si>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</si>
  <si>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</si>
  <si>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</si>
  <si>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</si>
  <si>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</si>
  <si>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</si>
  <si>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</si>
  <si>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</si>
  <si>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</si>
  <si>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</si>
  <si>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</si>
  <si>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</si>
  <si>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</si>
  <si>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</si>
  <si>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</si>
  <si>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</si>
  <si>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</si>
  <si>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</si>
  <si>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</si>
  <si>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</si>
  <si>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</si>
  <si>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</si>
  <si>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</si>
  <si>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</si>
  <si>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</si>
  <si>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</si>
  <si>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</si>
  <si>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</si>
  <si>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</si>
  <si>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</si>
  <si>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</si>
  <si>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</si>
  <si>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</si>
  <si>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</si>
  <si>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</si>
  <si>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</si>
  <si>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</si>
  <si>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</si>
  <si>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</si>
  <si>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</si>
  <si>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</si>
  <si>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</si>
  <si>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</si>
  <si>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</si>
  <si>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</si>
  <si>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</si>
  <si>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</si>
  <si>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</si>
  <si>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</si>
  <si>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</si>
  <si>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</si>
  <si>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</si>
  <si>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</si>
  <si>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</si>
  <si>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</si>
  <si>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</si>
  <si>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</si>
  <si>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</si>
  <si>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</si>
  <si>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</si>
  <si>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</si>
  <si>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</si>
  <si>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</si>
  <si>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</si>
  <si>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</si>
  <si>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</si>
  <si>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</si>
  <si>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</si>
  <si>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</si>
  <si>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</si>
  <si>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</si>
  <si>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</si>
  <si>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</si>
  <si>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</si>
  <si>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</si>
  <si>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</si>
  <si>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</si>
  <si>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</si>
  <si>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</si>
  <si>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</si>
  <si>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</si>
  <si>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</si>
  <si>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</si>
  <si>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</si>
  <si>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</si>
  <si>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</si>
  <si>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</si>
  <si>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</si>
  <si>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</si>
  <si>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</si>
  <si>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</si>
  <si>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</si>
  <si>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</si>
  <si>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</si>
  <si>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</si>
  <si>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</si>
  <si>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</si>
  <si>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</si>
  <si>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</si>
  <si>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</si>
  <si>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</si>
  <si>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</si>
  <si>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</si>
  <si>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</si>
  <si>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</si>
  <si>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</si>
  <si>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</si>
  <si>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</si>
  <si>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</si>
  <si>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</si>
  <si>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</si>
  <si>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</si>
  <si>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</si>
  <si>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</si>
  <si>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</si>
  <si>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</si>
  <si>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</si>
  <si>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</si>
  <si>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</si>
  <si>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</si>
  <si>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</si>
  <si>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</si>
  <si>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</si>
  <si>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</si>
  <si>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</si>
  <si>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</si>
  <si>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</si>
  <si>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</si>
  <si>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</si>
  <si>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</si>
  <si>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</si>
  <si>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</si>
  <si>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</si>
  <si>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</si>
  <si>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</si>
  <si>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</si>
  <si>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</si>
  <si>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</si>
  <si>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</si>
  <si>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</si>
  <si>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</si>
  <si>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</si>
  <si>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</si>
  <si>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</si>
  <si>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</si>
  <si>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</si>
  <si>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</si>
  <si>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</si>
  <si>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</si>
  <si>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</si>
  <si>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</si>
  <si>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</si>
  <si>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</si>
  <si>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</si>
  <si>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</si>
  <si>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</si>
  <si>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</si>
  <si>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</si>
  <si>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</si>
  <si>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</si>
  <si>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</si>
  <si>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</si>
  <si>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</si>
  <si>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</si>
  <si>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</si>
  <si>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</si>
  <si>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</si>
  <si>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</si>
  <si>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</si>
  <si>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</si>
  <si>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</si>
  <si>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</si>
  <si>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</si>
  <si>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</si>
  <si>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</si>
  <si>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</si>
  <si>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</si>
  <si>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</si>
  <si>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</si>
  <si>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</si>
  <si>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</si>
  <si>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</si>
  <si>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</si>
  <si>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</si>
  <si>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</si>
  <si>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</si>
  <si>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</si>
  <si>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</si>
  <si>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</si>
  <si>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</si>
  <si>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</si>
  <si>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</si>
  <si>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</si>
  <si>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</si>
  <si>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</si>
  <si>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</si>
  <si>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</si>
  <si>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</si>
  <si>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</si>
  <si>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</si>
  <si>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</si>
  <si>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</si>
  <si>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</si>
  <si>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</si>
  <si>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</si>
  <si>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</si>
  <si>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</si>
  <si>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</si>
  <si>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</si>
  <si>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</si>
  <si>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</si>
  <si>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</si>
  <si>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</si>
  <si>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</si>
  <si>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</si>
  <si>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</si>
  <si>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</si>
  <si>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</si>
  <si>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</si>
  <si>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</si>
  <si>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</si>
  <si>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</si>
  <si>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</si>
  <si>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</si>
  <si>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</si>
  <si>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</si>
  <si>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</si>
  <si>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</si>
  <si>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</si>
  <si>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</si>
  <si>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</si>
  <si>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</si>
  <si>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</si>
  <si>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</si>
  <si>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</si>
  <si>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</si>
  <si>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</si>
  <si>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</si>
  <si>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</si>
  <si>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</si>
  <si>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</si>
  <si>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</si>
  <si>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</si>
  <si>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</si>
  <si>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</si>
  <si>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</si>
  <si>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</si>
  <si>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</si>
  <si>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</si>
  <si>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</si>
  <si>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</si>
  <si>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</si>
  <si>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</si>
  <si>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</si>
  <si>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</si>
  <si>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</si>
  <si>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</si>
  <si>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</si>
  <si>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</si>
  <si>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</si>
  <si>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</si>
  <si>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</si>
  <si>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</si>
  <si>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</si>
  <si>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</si>
  <si>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</si>
  <si>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</si>
  <si>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</si>
  <si>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</si>
  <si>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</si>
  <si>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</si>
  <si>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</si>
  <si>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</si>
  <si>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</si>
  <si>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</si>
  <si>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</si>
  <si>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</si>
  <si>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</si>
  <si>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</si>
  <si>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</si>
  <si>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</si>
  <si>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</si>
  <si>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</si>
  <si>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</si>
  <si>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</si>
  <si>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</si>
  <si>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</si>
  <si>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</si>
  <si>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</si>
  <si>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</si>
  <si>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</si>
  <si>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</si>
  <si>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</si>
  <si>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</si>
  <si>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</si>
  <si>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</si>
  <si>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</si>
  <si>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</si>
  <si>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</si>
  <si>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</si>
  <si>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</si>
  <si>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</si>
  <si>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</si>
  <si>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</si>
  <si>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</si>
  <si>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</si>
  <si>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</si>
  <si>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</si>
  <si>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</si>
  <si>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</si>
  <si>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</si>
  <si>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</si>
  <si>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</si>
  <si>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</si>
  <si>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</si>
  <si>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</si>
  <si>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</si>
  <si>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</si>
  <si>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</si>
  <si>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</si>
  <si>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</si>
  <si>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</si>
  <si>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</si>
  <si>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</si>
  <si>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</si>
  <si>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</si>
  <si>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</si>
  <si>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</si>
  <si>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</si>
  <si>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</si>
  <si>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</si>
  <si>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</si>
  <si>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</si>
  <si>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</si>
  <si>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</si>
  <si>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</si>
  <si>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</si>
  <si>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</si>
  <si>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</si>
  <si>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</si>
  <si>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</si>
  <si>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</si>
  <si>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</si>
  <si>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</si>
  <si>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</si>
  <si>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</si>
  <si>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</si>
  <si>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</si>
  <si>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</si>
  <si>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</si>
  <si>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</si>
  <si>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</si>
  <si>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</si>
  <si>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</si>
  <si>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</si>
  <si>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</si>
  <si>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</si>
  <si>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</si>
  <si>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</si>
  <si>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</si>
  <si>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</si>
  <si>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</si>
  <si>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</si>
  <si>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</si>
  <si>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</si>
  <si>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</si>
  <si>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</si>
  <si>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</si>
  <si>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</si>
  <si>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</si>
  <si>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</si>
  <si>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</si>
  <si>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</si>
  <si>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</si>
  <si>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</si>
  <si>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</si>
  <si>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</si>
  <si>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</si>
  <si>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</si>
  <si>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</si>
  <si>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</si>
  <si>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</si>
  <si>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</si>
  <si>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</si>
  <si>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</si>
  <si>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</si>
  <si>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</si>
  <si>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</si>
  <si>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</si>
  <si>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</si>
  <si>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</si>
  <si>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</si>
  <si>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</si>
  <si>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</si>
  <si>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</si>
  <si>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</si>
  <si>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</si>
  <si>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</si>
  <si>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</si>
  <si>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</si>
  <si>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</si>
  <si>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</si>
  <si>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</si>
  <si>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</si>
  <si>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</si>
  <si>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</si>
  <si>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</si>
  <si>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</si>
  <si>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</si>
  <si>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</si>
  <si>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</si>
  <si>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</si>
  <si>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</si>
  <si>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</si>
  <si>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</si>
  <si>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</si>
  <si>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</si>
  <si>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</si>
  <si>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</si>
  <si>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</si>
  <si>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</si>
  <si>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</si>
  <si>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</si>
  <si>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</si>
  <si>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</si>
  <si>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</si>
  <si>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</si>
  <si>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</si>
  <si>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</si>
  <si>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</si>
  <si>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</si>
  <si>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</si>
  <si>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</si>
  <si>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</si>
  <si>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</si>
  <si>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</si>
  <si>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</si>
  <si>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</si>
  <si>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</si>
  <si>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</si>
  <si>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</si>
  <si>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</si>
  <si>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</si>
  <si>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</si>
  <si>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</si>
  <si>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</si>
  <si>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</si>
  <si>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</si>
  <si>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</si>
  <si>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</si>
  <si>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</si>
  <si>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</si>
  <si>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</si>
  <si>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</si>
  <si>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</si>
  <si>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</si>
  <si>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</si>
  <si>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</si>
  <si>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</si>
  <si>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</si>
  <si>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</si>
  <si>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</si>
  <si>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</si>
  <si>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</si>
  <si>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</si>
  <si>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</si>
  <si>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</si>
  <si>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</si>
  <si>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</si>
  <si>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</si>
  <si>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</si>
  <si>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</si>
  <si>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</si>
  <si>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</si>
  <si>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</si>
  <si>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</si>
  <si>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</si>
  <si>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</si>
  <si>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</si>
  <si>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</si>
  <si>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</si>
  <si>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</si>
  <si>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</si>
  <si>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</si>
  <si>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</si>
  <si>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</si>
  <si>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</si>
  <si>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</si>
  <si>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</si>
  <si>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</si>
  <si>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</si>
  <si>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</si>
  <si>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</si>
  <si>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</si>
  <si>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</si>
  <si>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</si>
  <si>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</si>
  <si>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</si>
  <si>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</si>
  <si>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</si>
  <si>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</si>
  <si>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</si>
  <si>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</si>
  <si>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</si>
  <si>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</si>
  <si>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</si>
  <si>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</si>
  <si>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</si>
  <si>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</si>
  <si>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</si>
  <si>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</si>
  <si>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</si>
  <si>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</si>
  <si>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</si>
  <si>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</si>
  <si>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</si>
  <si>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</si>
  <si>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</si>
  <si>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</si>
  <si>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</si>
  <si>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</si>
  <si>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</si>
  <si>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</si>
  <si>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</si>
  <si>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</si>
  <si>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</si>
  <si>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</si>
  <si>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</si>
  <si>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</si>
  <si>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</si>
  <si>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</si>
  <si>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</si>
  <si>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</si>
  <si>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</si>
  <si>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</si>
  <si>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</si>
  <si>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</si>
  <si>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</si>
  <si>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</si>
  <si>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</si>
  <si>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</si>
  <si>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</si>
  <si>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</si>
  <si>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</si>
  <si>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</si>
  <si>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</si>
  <si>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</si>
  <si>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</si>
  <si>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</si>
  <si>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</si>
  <si>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</si>
  <si>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</si>
  <si>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</si>
  <si>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</si>
  <si>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</si>
  <si>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</si>
  <si>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</si>
  <si>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</si>
  <si>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</si>
  <si>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</si>
  <si>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</si>
  <si>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</si>
  <si>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</si>
  <si>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</si>
  <si>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</si>
  <si>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</si>
  <si>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</si>
  <si>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</si>
  <si>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</si>
  <si>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</si>
  <si>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</si>
  <si>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</si>
  <si>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</si>
  <si>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</si>
  <si>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</si>
  <si>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</si>
  <si>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</si>
  <si>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</si>
  <si>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</si>
  <si>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</si>
  <si>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</si>
  <si>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</si>
  <si>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</si>
  <si>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</si>
  <si>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</si>
  <si>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</si>
  <si>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</si>
  <si>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</si>
  <si>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</si>
  <si>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</si>
  <si>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</si>
  <si>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</si>
  <si>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</si>
  <si>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</si>
  <si>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</si>
  <si>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</si>
  <si>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</si>
  <si>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</si>
  <si>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</si>
  <si>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</si>
  <si>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</si>
  <si>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</si>
  <si>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</si>
  <si>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</si>
  <si>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</si>
  <si>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</si>
  <si>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</si>
  <si>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</si>
  <si>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</si>
  <si>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</si>
  <si>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</si>
  <si>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</si>
  <si>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</si>
  <si>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</si>
  <si>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</si>
  <si>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</si>
  <si>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</si>
  <si>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</si>
  <si>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</si>
  <si>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</si>
  <si>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</si>
  <si>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</si>
  <si>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</si>
  <si>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</si>
  <si>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</si>
  <si>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</si>
  <si>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</si>
  <si>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</si>
  <si>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</si>
  <si>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</si>
  <si>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</si>
  <si>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</si>
  <si>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</si>
  <si>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</si>
  <si>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</si>
  <si>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</si>
  <si>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</si>
  <si>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</si>
  <si>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</si>
  <si>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</si>
  <si>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</si>
  <si>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</si>
  <si>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</si>
  <si>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</si>
  <si>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</si>
  <si>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</si>
  <si>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</si>
  <si>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</si>
  <si>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</si>
  <si>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</si>
  <si>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</si>
  <si>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</si>
  <si>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</si>
  <si>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</si>
  <si>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</si>
  <si>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</si>
  <si>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</si>
  <si>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</si>
  <si>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</si>
  <si>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</si>
  <si>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</si>
  <si>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</si>
  <si>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</si>
  <si>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</si>
  <si>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</si>
  <si>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</si>
  <si>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</si>
  <si>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</si>
  <si>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</si>
  <si>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</si>
  <si>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</si>
  <si>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</si>
  <si>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</si>
  <si>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</si>
  <si>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</si>
  <si>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</si>
  <si>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</si>
  <si>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</si>
  <si>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</si>
  <si>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</si>
  <si>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</si>
  <si>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</si>
  <si>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</si>
  <si>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</si>
  <si>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</si>
  <si>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</si>
  <si>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</si>
  <si>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</si>
  <si>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</si>
  <si>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</si>
  <si>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</si>
  <si>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</si>
  <si>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</si>
  <si>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</si>
  <si>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</si>
  <si>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</si>
  <si>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</si>
  <si>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</si>
  <si>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</si>
  <si>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</si>
  <si>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</si>
  <si>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</si>
  <si>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</si>
  <si>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</si>
  <si>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</si>
  <si>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</si>
  <si>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</si>
  <si>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</si>
  <si>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</si>
  <si>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</si>
  <si>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</si>
  <si>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</si>
  <si>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</si>
  <si>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</si>
  <si>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</si>
  <si>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</si>
  <si>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</si>
  <si>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</si>
  <si>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</si>
  <si>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</si>
  <si>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</si>
  <si>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</si>
  <si>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</si>
  <si>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</si>
  <si>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</si>
  <si>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</si>
  <si>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</si>
  <si>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</si>
  <si>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</si>
  <si>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</si>
  <si>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</si>
  <si>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</si>
  <si>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</si>
  <si>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</si>
  <si>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</si>
  <si>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</si>
  <si>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</si>
  <si>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</si>
  <si>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</si>
  <si>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</si>
  <si>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</si>
  <si>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</si>
  <si>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</si>
  <si>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</si>
  <si>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</si>
  <si>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</si>
  <si>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</si>
  <si>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</si>
  <si>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</si>
  <si>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</si>
  <si>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</si>
  <si>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</si>
  <si>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</si>
  <si>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</si>
  <si>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</si>
  <si>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</si>
  <si>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</si>
  <si>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</si>
  <si>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</si>
  <si>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</si>
  <si>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</si>
  <si>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</si>
  <si>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</si>
  <si>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</si>
  <si>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</si>
  <si>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</si>
  <si>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</si>
  <si>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</si>
  <si>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</si>
  <si>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</si>
  <si>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</si>
  <si>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</si>
  <si>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</si>
  <si>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</si>
  <si>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</si>
  <si>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</si>
  <si>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</si>
  <si>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</si>
  <si>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</si>
  <si>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</si>
  <si>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</si>
  <si>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</si>
  <si>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</si>
  <si>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</si>
  <si>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</si>
  <si>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</si>
  <si>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</si>
  <si>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</si>
  <si>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</si>
  <si>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</si>
  <si>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</si>
  <si>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</si>
  <si>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</si>
  <si>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</si>
  <si>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</si>
  <si>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</si>
  <si>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</si>
  <si>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</si>
  <si>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</si>
  <si>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</si>
  <si>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</si>
  <si>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</si>
  <si>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</si>
  <si>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</si>
  <si>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</si>
  <si>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</si>
  <si>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</si>
  <si>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</si>
  <si>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</si>
  <si>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</si>
  <si>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</si>
  <si>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</si>
  <si>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</si>
  <si>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</si>
  <si>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</si>
  <si>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</si>
  <si>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</si>
  <si>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</si>
  <si>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</si>
  <si>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</si>
  <si>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</si>
  <si>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</si>
  <si>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</si>
  <si>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</si>
  <si>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</si>
  <si>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</si>
  <si>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</si>
  <si>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</si>
  <si>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</si>
  <si>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</si>
  <si>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</si>
  <si>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</si>
  <si>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</si>
  <si>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</si>
  <si>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</si>
  <si>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</si>
  <si>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</si>
  <si>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</si>
  <si>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</si>
  <si>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</si>
  <si>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</si>
  <si>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</si>
  <si>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</si>
  <si>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</si>
  <si>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</si>
  <si>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</si>
  <si>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</si>
  <si>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</si>
  <si>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</si>
  <si>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</si>
  <si>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</si>
  <si>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</si>
  <si>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</si>
  <si>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</si>
  <si>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</si>
  <si>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</si>
  <si>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</si>
  <si>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</si>
  <si>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</si>
  <si>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</si>
  <si>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</si>
  <si>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</si>
  <si>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</si>
  <si>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</si>
  <si>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</si>
  <si>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</si>
  <si>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</si>
  <si>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</si>
  <si>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</si>
  <si>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</si>
  <si>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</si>
  <si>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</si>
  <si>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</si>
  <si>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</si>
  <si>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</si>
  <si>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</si>
  <si>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</si>
  <si>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</si>
  <si>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</si>
  <si>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</si>
  <si>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</si>
  <si>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</si>
  <si>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</si>
  <si>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</si>
  <si>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</si>
  <si>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</si>
  <si>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</si>
  <si>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</si>
  <si>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</si>
  <si>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</si>
  <si>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</si>
  <si>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</si>
  <si>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</si>
  <si>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</si>
  <si>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</si>
  <si>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</si>
  <si>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</si>
  <si>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</si>
  <si>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</si>
  <si>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</si>
  <si>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</si>
  <si>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</si>
  <si>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</si>
  <si>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</si>
  <si>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</si>
  <si>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</si>
  <si>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</si>
  <si>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</si>
  <si>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</si>
  <si>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</si>
  <si>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</si>
  <si>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</si>
  <si>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</si>
  <si>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</si>
  <si>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</si>
  <si>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</si>
  <si>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</si>
  <si>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</si>
  <si>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</si>
  <si>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</si>
  <si>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</si>
  <si>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</si>
  <si>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</si>
  <si>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</si>
  <si>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</si>
  <si>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</si>
  <si>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</si>
  <si>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</si>
  <si>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</si>
  <si>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</si>
  <si>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</si>
  <si>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</si>
  <si>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</si>
  <si>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</si>
  <si>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</si>
  <si>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</si>
  <si>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</si>
  <si>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</si>
  <si>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</si>
  <si>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</si>
  <si>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</si>
  <si>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</si>
  <si>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</si>
  <si>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</si>
  <si>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</si>
  <si>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</si>
  <si>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</si>
  <si>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</si>
  <si>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</si>
  <si>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</si>
  <si>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</si>
  <si>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</si>
  <si>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</si>
  <si>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</si>
  <si>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</si>
  <si>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</si>
  <si>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</si>
  <si>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</si>
  <si>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</si>
  <si>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</si>
  <si>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</si>
  <si>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</si>
  <si>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</si>
  <si>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</si>
  <si>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</si>
  <si>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</si>
  <si>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</si>
  <si>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</si>
  <si>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</si>
  <si>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</si>
  <si>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</si>
  <si>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</si>
  <si>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</si>
  <si>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</si>
  <si>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</si>
  <si>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</si>
  <si>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</si>
  <si>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</si>
  <si>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</si>
  <si>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</si>
  <si>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</si>
  <si>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</si>
  <si>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</si>
  <si>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</si>
  <si>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</si>
  <si>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</si>
  <si>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</si>
  <si>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</si>
  <si>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</si>
  <si>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</si>
  <si>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</si>
  <si>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</si>
  <si>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</si>
  <si>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</si>
  <si>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</si>
  <si>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</si>
  <si>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</si>
  <si>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</si>
  <si>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</si>
  <si>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</si>
  <si>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</si>
  <si>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</si>
  <si>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</si>
  <si>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</si>
  <si>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</si>
  <si>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</si>
  <si>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</si>
  <si>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</si>
  <si>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</si>
  <si>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</si>
  <si>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</si>
  <si>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</si>
  <si>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</si>
  <si>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</si>
  <si>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</si>
  <si>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</si>
  <si>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</si>
  <si>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</si>
  <si>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</si>
  <si>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</si>
  <si>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</si>
  <si>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</si>
  <si>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</si>
  <si>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</si>
  <si>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</si>
  <si>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</si>
  <si>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</si>
  <si>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</si>
  <si>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</si>
  <si>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</si>
  <si>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</si>
  <si>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</si>
  <si>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</si>
  <si>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</si>
  <si>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</si>
  <si>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</si>
  <si>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</si>
  <si>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</si>
  <si>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</si>
  <si>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</si>
  <si>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</si>
  <si>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</si>
  <si>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</si>
  <si>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</si>
  <si>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</si>
  <si>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</si>
  <si>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</si>
  <si>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</si>
  <si>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</si>
  <si>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</si>
  <si>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</si>
  <si>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</si>
  <si>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</si>
  <si>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</si>
  <si>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</si>
  <si>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</si>
  <si>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</si>
  <si>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</si>
  <si>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</si>
  <si>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</si>
  <si>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</si>
  <si>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</si>
  <si>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</si>
  <si>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</si>
  <si>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</si>
  <si>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</si>
  <si>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</si>
  <si>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</si>
  <si>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</si>
  <si>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</si>
  <si>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</si>
  <si>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</si>
  <si>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</si>
  <si>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</si>
  <si>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</si>
  <si>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</si>
  <si>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</si>
  <si>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</si>
  <si>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</si>
  <si>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</si>
  <si>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</si>
  <si>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</si>
  <si>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</si>
  <si>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</si>
  <si>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</si>
  <si>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</si>
  <si>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</si>
  <si>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</si>
  <si>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</si>
  <si>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</si>
  <si>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</si>
  <si>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</si>
  <si>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</si>
  <si>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</si>
  <si>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</si>
  <si>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</si>
  <si>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</si>
  <si>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</si>
  <si>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</si>
  <si>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</si>
  <si>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</si>
  <si>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</si>
  <si>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</si>
  <si>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</si>
  <si>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</si>
  <si>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</si>
  <si>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</si>
  <si>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</si>
  <si>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</si>
  <si>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</si>
  <si>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</si>
  <si>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</si>
  <si>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</si>
  <si>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</si>
  <si>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</si>
  <si>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</si>
  <si>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</si>
  <si>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</si>
  <si>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</si>
  <si>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</si>
  <si>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</si>
  <si>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</si>
  <si>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</si>
  <si>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</si>
  <si>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</si>
  <si>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</si>
  <si>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</si>
  <si>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</si>
  <si>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</si>
  <si>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</si>
  <si>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</si>
  <si>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</si>
  <si>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</si>
  <si>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</si>
  <si>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</si>
  <si>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</si>
  <si>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</si>
  <si>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</si>
  <si>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</si>
  <si>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</si>
  <si>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</si>
  <si>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</si>
  <si>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</si>
  <si>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</si>
  <si>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</si>
  <si>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</si>
  <si>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</si>
  <si>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</si>
  <si>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</si>
  <si>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</si>
  <si>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</si>
  <si>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</si>
  <si>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</si>
  <si>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</si>
  <si>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</si>
  <si>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</si>
  <si>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</si>
  <si>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</si>
  <si>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</si>
  <si>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</si>
  <si>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</si>
  <si>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</si>
  <si>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</si>
  <si>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</si>
  <si>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</si>
  <si>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</si>
  <si>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</si>
  <si>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</si>
  <si>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</si>
  <si>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</si>
  <si>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</si>
  <si>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</si>
  <si>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</si>
  <si>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</si>
  <si>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</si>
  <si>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</si>
  <si>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</si>
  <si>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</si>
  <si>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</si>
  <si>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</si>
  <si>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</si>
  <si>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</si>
  <si>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</si>
  <si>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</si>
  <si>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</si>
  <si>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</si>
  <si>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</si>
  <si>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</si>
  <si>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</si>
  <si>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</si>
  <si>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</si>
  <si>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</si>
  <si>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</si>
  <si>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</si>
  <si>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</si>
  <si>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</si>
  <si>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</si>
  <si>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</si>
  <si>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</si>
  <si>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</si>
  <si>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</si>
  <si>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</si>
  <si>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</si>
  <si>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</si>
  <si>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</si>
  <si>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</si>
  <si>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</si>
  <si>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</si>
  <si>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</si>
  <si>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</si>
  <si>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</si>
  <si>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</si>
  <si>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</si>
  <si>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</si>
  <si>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</si>
  <si>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</si>
  <si>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</si>
  <si>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</si>
  <si>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</si>
  <si>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</si>
  <si>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</si>
  <si>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</si>
  <si>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</si>
  <si>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</si>
  <si>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</si>
  <si>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</si>
  <si>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</si>
  <si>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</si>
  <si>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</si>
  <si>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</si>
  <si>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</si>
  <si>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</si>
  <si>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</si>
  <si>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</si>
  <si>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</si>
  <si>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</si>
  <si>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</si>
  <si>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</si>
  <si>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</si>
  <si>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</si>
  <si>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</si>
  <si>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</si>
  <si>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</si>
  <si>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</si>
  <si>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</si>
  <si>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</si>
  <si>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</si>
  <si>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</si>
  <si>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</si>
  <si>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</si>
  <si>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</si>
  <si>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</si>
  <si>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</si>
  <si>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</si>
  <si>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</si>
  <si>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</si>
  <si>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</si>
  <si>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</si>
  <si>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</si>
  <si>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</si>
  <si>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</si>
  <si>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</si>
  <si>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</si>
  <si>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</si>
  <si>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</si>
  <si>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</si>
  <si>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</si>
  <si>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</si>
  <si>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</si>
  <si>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</si>
  <si>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</si>
  <si>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</si>
  <si>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</si>
  <si>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</si>
  <si>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</si>
  <si>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</si>
  <si>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</si>
  <si>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</si>
  <si>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</si>
  <si>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</si>
  <si>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</si>
  <si>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</si>
  <si>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</si>
  <si>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</si>
  <si>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</si>
  <si>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</si>
  <si>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</si>
  <si>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</si>
  <si>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</si>
  <si>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</si>
  <si>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</si>
  <si>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</si>
  <si>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</si>
  <si>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</si>
  <si>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</si>
  <si>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</si>
  <si>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</si>
  <si>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</si>
  <si>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</si>
  <si>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</si>
  <si>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</si>
  <si>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</si>
  <si>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</si>
  <si>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</si>
  <si>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</si>
  <si>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</si>
  <si>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</si>
  <si>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</si>
  <si>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</si>
  <si>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</si>
  <si>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</si>
  <si>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</si>
  <si>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</si>
  <si>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</si>
  <si>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</si>
  <si>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</si>
  <si>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</si>
  <si>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</si>
  <si>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</si>
  <si>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</si>
  <si>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</si>
  <si>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</si>
  <si>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</si>
  <si>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</si>
  <si>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</si>
  <si>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</si>
  <si>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</si>
  <si>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</si>
  <si>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</si>
  <si>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</si>
  <si>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</si>
  <si>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</si>
  <si>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</si>
  <si>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</si>
  <si>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</si>
  <si>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</si>
  <si>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</si>
  <si>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</si>
  <si>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</si>
  <si>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</si>
  <si>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</si>
  <si>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</si>
  <si>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</si>
  <si>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</si>
  <si>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</si>
  <si>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</si>
  <si>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</si>
  <si>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</si>
  <si>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</si>
  <si>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</si>
  <si>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</si>
  <si>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</si>
  <si>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</si>
  <si>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</si>
  <si>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</si>
  <si>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</si>
  <si>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</si>
  <si>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</si>
  <si>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</si>
  <si>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</si>
  <si>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</si>
  <si>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</si>
  <si>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</si>
  <si>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</si>
  <si>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</si>
  <si>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</si>
  <si>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</si>
  <si>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</si>
  <si>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</si>
  <si>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</si>
  <si>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</si>
  <si>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</si>
  <si>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</si>
  <si>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</si>
  <si>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</si>
  <si>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</si>
  <si>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</si>
  <si>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</si>
  <si>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</si>
  <si>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</si>
  <si>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</si>
  <si>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</si>
  <si>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</si>
  <si>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</si>
  <si>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</si>
  <si>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</si>
  <si>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</si>
  <si>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</si>
  <si>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</si>
  <si>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</si>
  <si>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</si>
  <si>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</si>
  <si>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</si>
  <si>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</si>
  <si>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</si>
  <si>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</si>
  <si>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</si>
  <si>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</si>
  <si>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</si>
  <si>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</si>
  <si>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</si>
  <si>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</si>
  <si>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</si>
  <si>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</si>
  <si>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</si>
  <si>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</si>
  <si>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</si>
  <si>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</si>
  <si>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</si>
  <si>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</si>
  <si>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</si>
  <si>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</si>
  <si>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</si>
  <si>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</si>
  <si>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</si>
  <si>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</si>
  <si>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</si>
  <si>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</si>
  <si>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</si>
  <si>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</si>
  <si>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</si>
  <si>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</si>
  <si>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</si>
  <si>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</si>
  <si>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</si>
  <si>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</si>
  <si>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</si>
  <si>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</si>
  <si>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</si>
  <si>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</si>
  <si>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</si>
  <si>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</si>
  <si>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</si>
  <si>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</si>
  <si>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</si>
  <si>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</si>
  <si>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</si>
  <si>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</si>
  <si>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</si>
  <si>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</si>
  <si>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</si>
  <si>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</si>
  <si>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</si>
  <si>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</si>
  <si>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</si>
  <si>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</si>
  <si>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</si>
  <si>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</si>
  <si>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</si>
  <si>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</si>
  <si>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</si>
  <si>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</si>
  <si>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</si>
  <si>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</si>
  <si>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</si>
  <si>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</si>
  <si>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</si>
  <si>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</si>
  <si>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</si>
  <si>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</si>
  <si>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</si>
  <si>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</si>
  <si>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</si>
  <si>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</si>
  <si>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</si>
  <si>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</si>
  <si>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</si>
  <si>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</si>
  <si>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</si>
  <si>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</si>
  <si>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</si>
  <si>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</si>
  <si>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</si>
  <si>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</si>
  <si>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</si>
  <si>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</si>
  <si>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</si>
  <si>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</si>
  <si>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</si>
  <si>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</si>
  <si>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</si>
  <si>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</si>
  <si>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</si>
  <si>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</si>
  <si>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</si>
  <si>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</si>
  <si>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</si>
  <si>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</si>
  <si>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</si>
  <si>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</si>
  <si>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</si>
  <si>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</si>
  <si>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</si>
  <si>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</si>
  <si>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</si>
  <si>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</si>
  <si>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</si>
  <si>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</si>
  <si>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</si>
  <si>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</si>
  <si>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</si>
  <si>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</si>
  <si>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</si>
  <si>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</si>
  <si>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</si>
  <si>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</si>
  <si>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</si>
  <si>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</si>
  <si>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</si>
  <si>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</si>
  <si>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</si>
  <si>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</si>
  <si>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</si>
  <si>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</si>
  <si>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</si>
  <si>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</si>
  <si>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</si>
  <si>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</si>
  <si>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</si>
  <si>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</si>
  <si>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</si>
  <si>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</si>
  <si>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</si>
  <si>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</si>
  <si>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</si>
  <si>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</si>
  <si>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</si>
  <si>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</si>
  <si>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</si>
  <si>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</si>
  <si>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</si>
  <si>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</si>
  <si>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</si>
  <si>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</si>
  <si>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</si>
  <si>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</si>
  <si>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</si>
  <si>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</si>
  <si>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</si>
  <si>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</si>
  <si>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</si>
  <si>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</si>
  <si>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</si>
  <si>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</si>
  <si>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</si>
  <si>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</si>
  <si>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</si>
  <si>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</si>
  <si>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</si>
  <si>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</si>
  <si>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</si>
  <si>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</si>
  <si>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</si>
  <si>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</si>
  <si>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</si>
  <si>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</si>
  <si>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</si>
  <si>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</si>
  <si>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</si>
  <si>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</si>
  <si>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</si>
  <si>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</si>
  <si>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</si>
  <si>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</si>
  <si>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</si>
  <si>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</si>
  <si>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</si>
  <si>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</si>
  <si>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</si>
  <si>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</si>
  <si>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</si>
  <si>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</si>
  <si>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</si>
  <si>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</si>
  <si>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</si>
  <si>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</si>
  <si>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</si>
  <si>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</si>
  <si>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</si>
  <si>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</si>
  <si>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</si>
  <si>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</si>
  <si>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</si>
  <si>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</si>
  <si>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</si>
  <si>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</si>
  <si>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</si>
  <si>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</si>
  <si>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</si>
  <si>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</si>
  <si>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</si>
  <si>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</si>
  <si>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</si>
  <si>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</si>
  <si>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</si>
  <si>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</si>
  <si>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</si>
  <si>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</si>
  <si>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</si>
  <si>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</si>
  <si>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</si>
  <si>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</si>
  <si>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</si>
  <si>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</si>
  <si>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</si>
  <si>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</si>
  <si>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</si>
  <si>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</si>
  <si>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</si>
  <si>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</si>
  <si>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</si>
  <si>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</si>
  <si>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</si>
  <si>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</si>
  <si>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</si>
  <si>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</si>
  <si>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</si>
  <si>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</si>
  <si>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</si>
  <si>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</si>
  <si>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</si>
  <si>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</si>
  <si>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</si>
  <si>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</si>
  <si>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</si>
  <si>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</si>
  <si>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</si>
  <si>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</si>
  <si>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</si>
  <si>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</si>
  <si>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</si>
  <si>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</si>
  <si>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</si>
  <si>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</si>
  <si>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</si>
  <si>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</si>
  <si>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</si>
  <si>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</si>
  <si>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</si>
  <si>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</si>
  <si>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</si>
  <si>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</si>
  <si>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</si>
  <si>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</si>
  <si>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</si>
  <si>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</si>
  <si>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</si>
  <si>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</si>
  <si>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</si>
  <si>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</si>
  <si>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</si>
  <si>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</si>
  <si>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</si>
  <si>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</si>
  <si>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</si>
  <si>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</si>
  <si>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</si>
  <si>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</si>
  <si>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</si>
  <si>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</si>
  <si>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</si>
  <si>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</si>
  <si>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</si>
  <si>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</si>
  <si>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</si>
  <si>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</si>
  <si>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</si>
  <si>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</si>
  <si>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</si>
  <si>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</si>
  <si>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</si>
  <si>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</si>
  <si>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</si>
  <si>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</si>
  <si>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</si>
  <si>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</si>
  <si>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</si>
  <si>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</si>
  <si>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</si>
  <si>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</si>
  <si>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</si>
  <si>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</si>
  <si>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</si>
  <si>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</si>
  <si>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</si>
  <si>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</si>
  <si>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</si>
  <si>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</si>
  <si>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</si>
  <si>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</si>
  <si>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</si>
  <si>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</si>
  <si>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</si>
  <si>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</si>
  <si>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</si>
  <si>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</si>
  <si>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</si>
  <si>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</si>
  <si>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</si>
  <si>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</si>
  <si>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</si>
  <si>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</si>
  <si>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</si>
  <si>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</si>
  <si>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</si>
  <si>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</si>
  <si>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</si>
  <si>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</si>
  <si>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</si>
  <si>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</si>
  <si>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</si>
  <si>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</si>
  <si>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</si>
  <si>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</si>
  <si>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</si>
  <si>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</si>
  <si>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</si>
  <si>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</si>
  <si>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</si>
  <si>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</si>
  <si>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</si>
  <si>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</si>
  <si>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</si>
  <si>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</si>
  <si>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</si>
  <si>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</si>
  <si>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</si>
  <si>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</si>
  <si>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</si>
  <si>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</si>
  <si>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</si>
  <si>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</si>
  <si>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</si>
  <si>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</si>
  <si>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</si>
  <si>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</si>
  <si>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</si>
  <si>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</si>
  <si>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</si>
  <si>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</si>
  <si>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</si>
  <si>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</si>
  <si>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</si>
  <si>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</si>
  <si>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</si>
  <si>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</si>
  <si>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</si>
  <si>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</si>
  <si>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</si>
  <si>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</si>
  <si>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</si>
  <si>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</si>
  <si>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</si>
  <si>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</si>
  <si>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</si>
  <si>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</si>
  <si>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</si>
  <si>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</si>
  <si>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</si>
  <si>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</si>
  <si>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</si>
  <si>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</si>
  <si>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</si>
  <si>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</si>
  <si>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</si>
  <si>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</si>
  <si>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</si>
  <si>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</si>
  <si>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</si>
  <si>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</si>
  <si>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</si>
  <si>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</si>
  <si>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</si>
  <si>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</si>
  <si>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</si>
  <si>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</si>
  <si>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</si>
  <si>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</si>
  <si>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</si>
  <si>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</si>
  <si>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</si>
  <si>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</si>
  <si>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</si>
  <si>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</si>
  <si>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</si>
  <si>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</si>
  <si>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</si>
  <si>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</si>
  <si>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</si>
  <si>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</si>
  <si>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</si>
  <si>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</si>
  <si>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</si>
  <si>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</si>
  <si>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</si>
  <si>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</si>
  <si>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</si>
  <si>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</si>
  <si>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</si>
  <si>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</si>
  <si>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</si>
  <si>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</si>
  <si>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</si>
  <si>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</si>
  <si>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</si>
  <si>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</si>
  <si>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</si>
  <si>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</si>
  <si>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</si>
  <si>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</si>
  <si>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</si>
  <si>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</si>
  <si>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</si>
  <si>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</si>
  <si>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</si>
  <si>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</si>
  <si>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</si>
  <si>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</si>
  <si>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</si>
  <si>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</si>
  <si>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</si>
  <si>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</si>
  <si>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</si>
  <si>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</si>
  <si>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</si>
  <si>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</si>
  <si>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</si>
  <si>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</si>
  <si>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</si>
  <si>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</si>
  <si>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</si>
  <si>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</si>
  <si>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</si>
  <si>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</si>
  <si>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</si>
  <si>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</si>
  <si>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</si>
  <si>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</si>
  <si>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</si>
  <si>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</si>
  <si>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</si>
  <si>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</si>
  <si>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</si>
  <si>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</si>
  <si>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</si>
  <si>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</si>
  <si>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</si>
  <si>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</si>
  <si>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</si>
  <si>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</si>
  <si>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</si>
  <si>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</si>
  <si>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</si>
  <si>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</si>
  <si>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</si>
  <si>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</si>
  <si>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</si>
  <si>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</si>
  <si>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</si>
  <si>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</si>
  <si>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</si>
  <si>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</si>
  <si>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</si>
  <si>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</si>
  <si>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</si>
  <si>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</si>
  <si>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</si>
  <si>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</si>
  <si>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</si>
  <si>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</si>
  <si>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</si>
  <si>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</si>
  <si>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</si>
  <si>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</si>
  <si>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</si>
  <si>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</si>
  <si>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</si>
  <si>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</si>
  <si>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</si>
  <si>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</si>
  <si>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</si>
  <si>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</si>
  <si>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</si>
  <si>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</si>
  <si>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</si>
  <si>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</si>
  <si>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</si>
  <si>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</si>
  <si>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</si>
  <si>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</si>
  <si>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</si>
  <si>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</si>
  <si>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</si>
  <si>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</si>
  <si>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</si>
  <si>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</si>
  <si>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</si>
  <si>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</si>
  <si>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</si>
  <si>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</si>
  <si>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</si>
  <si>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</si>
  <si>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</si>
  <si>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</si>
  <si>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</si>
  <si>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</si>
  <si>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</si>
  <si>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</si>
  <si>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</si>
  <si>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</si>
  <si>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</si>
  <si>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</si>
  <si>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</si>
  <si>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</si>
  <si>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</si>
  <si>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</si>
  <si>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</si>
  <si>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</si>
  <si>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</si>
  <si>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</si>
  <si>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</si>
  <si>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</si>
  <si>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</si>
  <si>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</si>
  <si>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</si>
  <si>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</si>
  <si>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</si>
  <si>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</si>
  <si>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</si>
  <si>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</si>
  <si>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</si>
  <si>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</si>
  <si>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</si>
  <si>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</si>
  <si>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</si>
  <si>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</si>
  <si>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</si>
  <si>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</si>
  <si>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</si>
  <si>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</si>
  <si>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</si>
  <si>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</si>
  <si>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</si>
  <si>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</si>
  <si>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</si>
  <si>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</si>
  <si>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</si>
  <si>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</si>
  <si>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</si>
  <si>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</si>
  <si>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</si>
  <si>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</si>
  <si>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</si>
  <si>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</si>
  <si>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</si>
  <si>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</si>
  <si>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</si>
  <si>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</si>
  <si>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</si>
  <si>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</si>
  <si>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</si>
  <si>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</si>
  <si>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</si>
  <si>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</si>
  <si>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</si>
  <si>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</si>
  <si>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</si>
  <si>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</si>
  <si>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</si>
  <si>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</si>
  <si>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</si>
  <si>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</si>
  <si>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</si>
  <si>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</si>
  <si>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</si>
  <si>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</si>
  <si>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</si>
  <si>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</si>
  <si>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</si>
  <si>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</si>
  <si>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</si>
  <si>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</si>
  <si>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</si>
  <si>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</si>
  <si>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</si>
  <si>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</si>
  <si>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</si>
  <si>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</si>
  <si>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</si>
  <si>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</si>
  <si>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</si>
  <si>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</si>
  <si>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</si>
  <si>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</si>
  <si>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</si>
  <si>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</si>
  <si>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</si>
  <si>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</si>
  <si>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</si>
  <si>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</si>
  <si>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</si>
  <si>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</si>
  <si>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</si>
  <si>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</si>
  <si>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</si>
  <si>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</si>
  <si>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</si>
  <si>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</si>
  <si>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</si>
  <si>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</si>
  <si>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</si>
  <si>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</si>
  <si>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</si>
  <si>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</si>
  <si>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</si>
  <si>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</si>
  <si>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</si>
  <si>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</si>
  <si>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</si>
  <si>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</si>
  <si>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</si>
  <si>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</si>
  <si>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</si>
  <si>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</si>
  <si>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</si>
  <si>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</si>
  <si>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</si>
  <si>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</si>
  <si>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</si>
  <si>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</si>
  <si>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</si>
  <si>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</si>
  <si>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</si>
  <si>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</si>
  <si>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</si>
  <si>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</si>
  <si>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</si>
  <si>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</si>
  <si>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</si>
  <si>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</si>
  <si>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</si>
  <si>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</si>
  <si>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</si>
  <si>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</si>
  <si>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</si>
  <si>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</si>
  <si>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</si>
  <si>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</si>
  <si>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</si>
  <si>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</si>
  <si>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</si>
  <si>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</si>
  <si>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</si>
  <si>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</si>
  <si>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</si>
  <si>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</si>
  <si>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</si>
  <si>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</si>
  <si>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</si>
  <si>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</si>
  <si>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</si>
  <si>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</si>
  <si>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</si>
  <si>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</si>
  <si>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</si>
  <si>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</si>
  <si>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</si>
  <si>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</si>
  <si>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</si>
  <si>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</si>
  <si>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</si>
  <si>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</si>
  <si>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</si>
  <si>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</si>
  <si>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</si>
  <si>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</si>
  <si>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</si>
  <si>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</si>
  <si>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</si>
  <si>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</si>
  <si>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</si>
  <si>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</si>
  <si>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</si>
  <si>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</si>
  <si>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</si>
  <si>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</si>
  <si>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</si>
  <si>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</si>
  <si>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</si>
  <si>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</si>
  <si>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</si>
  <si>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</si>
  <si>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</si>
  <si>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</si>
  <si>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</si>
  <si>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</si>
  <si>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</si>
  <si>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</si>
  <si>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</si>
  <si>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</si>
  <si>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</si>
  <si>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</si>
  <si>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</si>
  <si>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</si>
  <si>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</si>
  <si>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</si>
  <si>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</si>
  <si>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</si>
  <si>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</si>
  <si>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</si>
  <si>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</si>
  <si>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</si>
  <si>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</si>
  <si>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</si>
  <si>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</si>
  <si>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</si>
  <si>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</si>
  <si>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</si>
  <si>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</si>
  <si>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</si>
  <si>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</si>
  <si>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</si>
  <si>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</si>
  <si>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</si>
  <si>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</si>
  <si>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</si>
  <si>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</si>
  <si>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</si>
  <si>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</si>
  <si>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</si>
  <si>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</si>
  <si>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</si>
  <si>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</si>
  <si>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</si>
  <si>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</si>
  <si>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</si>
  <si>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</si>
  <si>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</si>
  <si>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</si>
  <si>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</si>
  <si>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</si>
  <si>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</si>
  <si>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</si>
  <si>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</si>
  <si>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</si>
  <si>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</si>
  <si>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</si>
  <si>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</si>
  <si>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</si>
  <si>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</si>
  <si>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</si>
  <si>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</si>
  <si>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</si>
  <si>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</si>
  <si>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</si>
  <si>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</si>
  <si>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</si>
  <si>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</si>
  <si>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</si>
  <si>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</si>
  <si>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</si>
  <si>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</si>
  <si>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</si>
  <si>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</si>
  <si>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</si>
  <si>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</si>
  <si>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</si>
  <si>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</si>
  <si>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</si>
  <si>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</si>
  <si>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</si>
  <si>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</si>
  <si>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</si>
  <si>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</si>
  <si>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</si>
  <si>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</si>
  <si>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</si>
  <si>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</si>
  <si>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</si>
  <si>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</si>
  <si>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</si>
  <si>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</si>
  <si>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</si>
  <si>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</si>
  <si>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</si>
  <si>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</si>
  <si>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</si>
  <si>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</si>
  <si>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</si>
  <si>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</si>
  <si>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</si>
  <si>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</si>
  <si>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</si>
  <si>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</si>
  <si>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</si>
  <si>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</si>
  <si>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</si>
  <si>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</si>
  <si>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</si>
  <si>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</si>
  <si>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</si>
  <si>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</si>
  <si>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</si>
  <si>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</si>
  <si>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</si>
  <si>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</si>
  <si>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</si>
  <si>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</si>
  <si>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</si>
  <si>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</si>
  <si>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</si>
  <si>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</si>
  <si>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</si>
  <si>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</si>
  <si>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</si>
  <si>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</si>
  <si>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</si>
  <si>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</si>
  <si>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</si>
  <si>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</si>
  <si>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</si>
  <si>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</si>
  <si>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</si>
  <si>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</si>
  <si>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</si>
  <si>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</si>
  <si>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</si>
  <si>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</si>
  <si>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</si>
  <si>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</si>
  <si>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</si>
  <si>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</si>
  <si>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</si>
  <si>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</si>
  <si>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</si>
  <si>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</si>
  <si>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</si>
  <si>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</si>
  <si>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</si>
  <si>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</si>
  <si>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</si>
  <si>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</si>
  <si>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</si>
  <si>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</si>
  <si>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</si>
  <si>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</si>
  <si>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</si>
  <si>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</si>
  <si>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</si>
  <si>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</si>
  <si>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</si>
  <si>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</si>
  <si>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</si>
  <si>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</si>
  <si>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</si>
  <si>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</si>
  <si>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</si>
  <si>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</si>
  <si>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</si>
  <si>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</si>
  <si>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</si>
  <si>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</si>
  <si>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</si>
  <si>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</si>
  <si>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</si>
  <si>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</si>
  <si>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</si>
  <si>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</si>
  <si>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</si>
  <si>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</si>
  <si>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</si>
  <si>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</si>
  <si>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</si>
  <si>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</si>
  <si>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</si>
  <si>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</si>
  <si>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</si>
  <si>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</si>
  <si>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</si>
  <si>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</si>
  <si>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</si>
  <si>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</si>
  <si>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</si>
  <si>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</si>
  <si>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</si>
  <si>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</si>
  <si>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</si>
  <si>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</si>
  <si>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</si>
  <si>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</si>
  <si>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</si>
  <si>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</si>
  <si>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</si>
  <si>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</si>
  <si>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</si>
  <si>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</si>
  <si>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</si>
  <si>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</si>
  <si>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</si>
  <si>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</si>
  <si>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</si>
  <si>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</si>
  <si>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</si>
  <si>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</si>
  <si>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</si>
  <si>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</si>
  <si>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</si>
  <si>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</si>
  <si>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</si>
  <si>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</si>
  <si>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</si>
  <si>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</si>
  <si>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</si>
  <si>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</si>
  <si>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</si>
  <si>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</si>
  <si>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</si>
  <si>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</si>
  <si>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</si>
  <si>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</si>
  <si>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</si>
  <si>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</si>
  <si>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</si>
  <si>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</si>
  <si>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</si>
  <si>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</si>
  <si>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</si>
  <si>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</si>
  <si>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</si>
  <si>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</si>
  <si>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</si>
  <si>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</si>
  <si>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</si>
  <si>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</si>
  <si>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</si>
  <si>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</si>
  <si>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</si>
  <si>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</si>
  <si>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</si>
  <si>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</si>
  <si>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</si>
  <si>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</si>
  <si>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</si>
  <si>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</si>
  <si>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</si>
  <si>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</si>
  <si>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</si>
  <si>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</si>
  <si>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</si>
  <si>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</si>
  <si>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</si>
  <si>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</si>
  <si>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</si>
  <si>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</si>
  <si>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</si>
  <si>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</si>
  <si>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</si>
  <si>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</si>
  <si>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</si>
  <si>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</si>
  <si>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</si>
  <si>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</si>
  <si>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</si>
  <si>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</si>
  <si>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</si>
  <si>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</si>
  <si>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</si>
  <si>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</si>
  <si>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</si>
  <si>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</si>
  <si>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</si>
  <si>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</si>
  <si>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</si>
  <si>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</si>
  <si>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</si>
  <si>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</si>
  <si>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</si>
  <si>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</si>
  <si>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</si>
  <si>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</si>
  <si>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</si>
  <si>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</si>
  <si>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</si>
  <si>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</si>
  <si>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</si>
  <si>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</si>
  <si>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</si>
  <si>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</si>
  <si>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</si>
  <si>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</si>
  <si>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</si>
  <si>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</si>
  <si>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</si>
  <si>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</si>
  <si>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</si>
  <si>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</si>
  <si>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</si>
  <si>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</si>
  <si>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</si>
  <si>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</si>
  <si>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</si>
  <si>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</si>
  <si>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</si>
  <si>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</si>
  <si>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</si>
  <si>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</si>
  <si>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</si>
  <si>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</si>
  <si>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</si>
  <si>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</si>
  <si>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</si>
  <si>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</si>
  <si>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</si>
  <si>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</si>
  <si>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</si>
  <si>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</si>
  <si>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</si>
  <si>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</si>
  <si>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</si>
  <si>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</si>
  <si>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</si>
  <si>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</si>
  <si>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</si>
  <si>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</si>
  <si>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</si>
  <si>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</si>
  <si>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</si>
  <si>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</si>
  <si>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</si>
  <si>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</si>
  <si>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</si>
  <si>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</si>
  <si>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</si>
  <si>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</si>
  <si>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</si>
  <si>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</si>
  <si>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</si>
  <si>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</si>
  <si>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</si>
  <si>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</si>
  <si>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</si>
  <si>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</si>
  <si>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</si>
  <si>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</si>
  <si>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</si>
  <si>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</si>
  <si>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</si>
  <si>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</si>
  <si>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</si>
  <si>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</si>
  <si>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</si>
  <si>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</si>
  <si>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</si>
  <si>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</si>
  <si>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</si>
  <si>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</si>
  <si>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</si>
  <si>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</si>
  <si>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</si>
  <si>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</si>
  <si>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</si>
  <si>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</si>
  <si>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</si>
  <si>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</si>
  <si>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</si>
  <si>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</si>
  <si>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</si>
  <si>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</si>
  <si>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</si>
  <si>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</si>
  <si>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</si>
  <si>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</si>
  <si>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</si>
  <si>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</si>
  <si>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</si>
  <si>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</si>
  <si>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</si>
  <si>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</si>
  <si>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</si>
  <si>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</si>
  <si>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</si>
  <si>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</si>
  <si>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</si>
  <si>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</si>
  <si>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</si>
  <si>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</si>
  <si>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</si>
  <si>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</si>
  <si>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</si>
  <si>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</si>
  <si>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</si>
  <si>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</si>
  <si>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</si>
  <si>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</si>
  <si>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</si>
  <si>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</si>
  <si>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</si>
  <si>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</si>
  <si>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</si>
  <si>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</si>
  <si>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</si>
  <si>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</si>
  <si>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</si>
  <si>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</si>
  <si>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</si>
  <si>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</si>
  <si>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</si>
  <si>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</si>
  <si>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</si>
  <si>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</si>
  <si>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</si>
  <si>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</si>
  <si>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</si>
  <si>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</si>
  <si>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</si>
  <si>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</si>
  <si>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</si>
  <si>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</si>
  <si>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</si>
  <si>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</si>
  <si>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</si>
  <si>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</si>
  <si>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</si>
  <si>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</si>
  <si>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</si>
  <si>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</si>
  <si>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</si>
  <si>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</si>
  <si>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</si>
  <si>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</si>
  <si>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</si>
  <si>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</si>
  <si>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</si>
  <si>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</si>
  <si>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</si>
  <si>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</si>
  <si>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</si>
  <si>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</si>
  <si>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</si>
  <si>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</si>
  <si>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</si>
  <si>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</si>
  <si>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</si>
  <si>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</si>
  <si>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</si>
  <si>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</si>
  <si>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</si>
  <si>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</si>
  <si>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</si>
  <si>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</si>
  <si>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</si>
  <si>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</si>
  <si>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</si>
  <si>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</si>
  <si>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</si>
  <si>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</si>
  <si>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</si>
  <si>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</si>
  <si>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</si>
  <si>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</si>
  <si>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</si>
  <si>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</si>
  <si>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</si>
  <si>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</si>
  <si>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</si>
  <si>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</si>
  <si>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</si>
  <si>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</si>
  <si>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</si>
  <si>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</si>
  <si>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</si>
  <si>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</si>
  <si>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</si>
  <si>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</si>
  <si>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</si>
  <si>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</si>
  <si>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</si>
  <si>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</si>
  <si>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</si>
  <si>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</si>
  <si>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</si>
  <si>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</si>
  <si>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</si>
  <si>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</si>
  <si>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</si>
  <si>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</si>
  <si>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</si>
  <si>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</si>
  <si>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</si>
  <si>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</si>
  <si>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</si>
  <si>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</si>
  <si>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</si>
  <si>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</si>
  <si>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</si>
  <si>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</si>
  <si>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</si>
  <si>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</si>
  <si>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</si>
  <si>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</si>
  <si>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</si>
  <si>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</si>
  <si>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</si>
  <si>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</si>
  <si>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</si>
  <si>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</si>
  <si>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</si>
  <si>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</si>
  <si>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</si>
  <si>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</si>
  <si>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</si>
  <si>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</si>
  <si>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</si>
  <si>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</si>
  <si>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</si>
  <si>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</si>
  <si>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</si>
  <si>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</si>
  <si>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</si>
  <si>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</si>
  <si>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</si>
  <si>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</si>
  <si>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</si>
  <si>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</si>
  <si>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</si>
  <si>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</si>
  <si>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</si>
  <si>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</si>
  <si>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</si>
  <si>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</si>
  <si>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</si>
  <si>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</si>
  <si>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</si>
  <si>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</si>
  <si>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</si>
  <si>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</si>
  <si>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</si>
  <si>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</si>
  <si>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</si>
  <si>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</si>
  <si>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</si>
  <si>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</si>
  <si>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</si>
  <si>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</si>
  <si>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</si>
  <si>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</si>
  <si>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</si>
  <si>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</si>
  <si>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</si>
  <si>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</si>
  <si>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</si>
  <si>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</si>
  <si>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</si>
  <si>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</si>
  <si>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</si>
  <si>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</si>
  <si>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</si>
  <si>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</si>
  <si>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</si>
  <si>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</si>
  <si>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</si>
  <si>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</si>
  <si>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</si>
  <si>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</si>
  <si>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</si>
  <si>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</si>
  <si>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</si>
  <si>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</si>
  <si>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</si>
  <si>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</si>
  <si>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</si>
  <si>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</si>
  <si>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</si>
  <si>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</si>
  <si>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</si>
  <si>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</si>
  <si>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</si>
  <si>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</si>
  <si>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</si>
  <si>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</si>
  <si>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</si>
  <si>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</si>
  <si>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</si>
  <si>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</si>
  <si>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</si>
  <si>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</si>
  <si>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</si>
  <si>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</si>
  <si>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</si>
  <si>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</si>
  <si>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</si>
  <si>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</si>
  <si>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</si>
  <si>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</si>
  <si>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</si>
  <si>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</si>
  <si>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</si>
  <si>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</si>
  <si>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</si>
  <si>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</si>
  <si>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</si>
  <si>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</si>
  <si>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</si>
  <si>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</si>
  <si>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</si>
  <si>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</si>
  <si>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</si>
  <si>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</si>
  <si>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</si>
  <si>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</si>
  <si>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</si>
  <si>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</si>
  <si>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</si>
  <si>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</si>
  <si>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</si>
  <si>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</si>
  <si>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</si>
  <si>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</si>
  <si>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</si>
  <si>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</si>
  <si>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</si>
  <si>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</si>
  <si>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</si>
  <si>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</si>
  <si>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</si>
  <si>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</si>
  <si>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</si>
  <si>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</si>
  <si>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</si>
  <si>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</si>
  <si>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</si>
  <si>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</si>
  <si>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</si>
  <si>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</si>
  <si>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</si>
  <si>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</si>
  <si>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</si>
  <si>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</si>
  <si>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</si>
  <si>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</si>
  <si>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</si>
  <si>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</si>
  <si>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</si>
  <si>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</si>
  <si>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</si>
  <si>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</si>
  <si>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</si>
  <si>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</si>
  <si>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</si>
  <si>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</si>
  <si>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</si>
  <si>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</si>
  <si>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</si>
  <si>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</si>
  <si>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</si>
  <si>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</si>
  <si>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</si>
  <si>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</si>
  <si>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</si>
  <si>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</si>
  <si>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</si>
  <si>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</si>
  <si>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</si>
  <si>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</si>
  <si>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</si>
  <si>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</si>
  <si>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</si>
  <si>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</si>
  <si>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</si>
  <si>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</si>
  <si>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</si>
  <si>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</si>
  <si>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</si>
  <si>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</si>
  <si>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</si>
  <si>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</si>
  <si>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</si>
  <si>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</si>
  <si>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</si>
  <si>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</si>
  <si>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</si>
  <si>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</si>
  <si>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</si>
  <si>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</si>
  <si>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</si>
  <si>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</si>
  <si>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</si>
  <si>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</si>
  <si>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</si>
  <si>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</si>
  <si>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</si>
  <si>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</si>
  <si>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</si>
  <si>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</si>
  <si>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</si>
  <si>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</si>
  <si>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</si>
  <si>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</si>
  <si>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</si>
  <si>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</si>
  <si>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</si>
  <si>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</si>
  <si>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</si>
  <si>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</si>
  <si>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</si>
  <si>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</si>
  <si>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</si>
  <si>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</si>
  <si>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</si>
  <si>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</si>
  <si>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</si>
  <si>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</si>
  <si>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</si>
  <si>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</si>
  <si>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</si>
  <si>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</si>
  <si>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</si>
  <si>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</si>
  <si>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</si>
  <si>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</si>
  <si>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</si>
  <si>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</si>
  <si>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</si>
  <si>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</si>
  <si>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</si>
  <si>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</si>
  <si>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</si>
  <si>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</si>
  <si>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</si>
  <si>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</si>
  <si>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</si>
  <si>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</si>
  <si>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</si>
  <si>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</si>
  <si>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</si>
  <si>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</si>
  <si>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</si>
  <si>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</si>
  <si>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</si>
  <si>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</si>
  <si>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</si>
  <si>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</si>
  <si>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</si>
  <si>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</si>
  <si>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</si>
  <si>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</si>
  <si>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</si>
  <si>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</si>
  <si>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</si>
  <si>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</si>
  <si>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</si>
  <si>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</si>
  <si>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</si>
  <si>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</si>
  <si>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</si>
  <si>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</si>
  <si>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</si>
  <si>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</si>
  <si>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</si>
  <si>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</si>
  <si>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</si>
  <si>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</si>
  <si>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</si>
  <si>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</si>
  <si>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</si>
  <si>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</si>
  <si>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</si>
  <si>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</si>
  <si>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</si>
  <si>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</si>
  <si>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</si>
  <si>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</si>
  <si>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</si>
  <si>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</si>
  <si>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</si>
  <si>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</si>
  <si>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</si>
  <si>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</si>
  <si>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</si>
  <si>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</si>
  <si>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</si>
  <si>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</si>
  <si>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</si>
  <si>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</si>
  <si>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</si>
  <si>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</si>
  <si>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</si>
  <si>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</si>
  <si>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</si>
  <si>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</si>
  <si>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</si>
  <si>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</si>
  <si>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</si>
  <si>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</si>
  <si>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</si>
  <si>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</si>
  <si>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</si>
  <si>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</si>
  <si>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</si>
  <si>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</si>
  <si>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</si>
  <si>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</si>
  <si>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</si>
  <si>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</si>
  <si>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</si>
  <si>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</si>
  <si>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</si>
  <si>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</si>
  <si>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</si>
  <si>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</si>
  <si>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</si>
  <si>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</si>
  <si>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</si>
  <si>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</si>
  <si>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</si>
  <si>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</si>
  <si>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</si>
  <si>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</si>
  <si>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</si>
  <si>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</si>
  <si>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</si>
  <si>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</si>
  <si>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</si>
  <si>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</si>
  <si>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</si>
  <si>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</si>
  <si>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</si>
  <si>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</si>
  <si>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</si>
  <si>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</si>
  <si>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</si>
  <si>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</si>
  <si>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</si>
  <si>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</si>
  <si>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</si>
  <si>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</si>
  <si>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</si>
  <si>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</si>
  <si>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</si>
  <si>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</si>
  <si>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</si>
  <si>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</si>
  <si>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</si>
  <si>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</si>
  <si>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</si>
  <si>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</si>
  <si>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</si>
  <si>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</si>
  <si>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</si>
  <si>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</si>
  <si>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</si>
  <si>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</si>
  <si>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</si>
  <si>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</si>
  <si>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</si>
  <si>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</si>
  <si>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</si>
  <si>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</si>
  <si>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</si>
  <si>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</si>
  <si>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</si>
  <si>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</si>
  <si>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</si>
  <si>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</si>
  <si>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</si>
  <si>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</si>
  <si>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</si>
  <si>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</si>
  <si>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</si>
  <si>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</si>
  <si>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</si>
  <si>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</si>
  <si>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</si>
  <si>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</si>
  <si>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</si>
  <si>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</si>
  <si>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</si>
  <si>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</si>
  <si>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</si>
  <si>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</si>
  <si>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</si>
  <si>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</si>
  <si>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</si>
  <si>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</si>
  <si>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</si>
  <si>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</si>
  <si>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</si>
  <si>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</si>
  <si>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</si>
  <si>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</si>
  <si>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</si>
  <si>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</si>
  <si>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</si>
  <si>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</si>
  <si>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</si>
  <si>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</si>
  <si>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</si>
  <si>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</si>
  <si>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</si>
  <si>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</si>
  <si>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</si>
  <si>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</si>
  <si>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</si>
  <si>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</si>
  <si>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</si>
  <si>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</si>
  <si>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</si>
  <si>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</si>
  <si>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</si>
  <si>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</si>
  <si>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</si>
  <si>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</si>
  <si>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</si>
  <si>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</si>
  <si>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</si>
  <si>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</si>
  <si>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</si>
  <si>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</si>
  <si>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</si>
  <si>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</si>
  <si>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</si>
  <si>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</si>
  <si>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</si>
  <si>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</si>
  <si>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</si>
  <si>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</si>
  <si>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</si>
  <si>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</si>
  <si>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</si>
  <si>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</si>
  <si>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</si>
  <si>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</si>
  <si>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</si>
  <si>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</si>
  <si>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</si>
  <si>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</si>
  <si>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</si>
  <si>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</si>
  <si>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</si>
  <si>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</si>
  <si>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</si>
  <si>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</si>
  <si>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</si>
  <si>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</si>
  <si>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</si>
  <si>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</si>
  <si>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</si>
  <si>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</si>
  <si>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</si>
  <si>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</si>
  <si>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</si>
  <si>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</si>
  <si>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</si>
  <si>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</si>
  <si>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</si>
  <si>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</si>
  <si>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</si>
  <si>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</si>
  <si>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</si>
  <si>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</si>
  <si>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</si>
  <si>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</si>
  <si>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</si>
  <si>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</si>
  <si>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</si>
  <si>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</si>
  <si>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</si>
  <si>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</si>
  <si>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</si>
  <si>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</si>
  <si>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</si>
  <si>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</si>
  <si>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</si>
  <si>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</si>
  <si>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</si>
  <si>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</si>
  <si>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</si>
  <si>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</si>
  <si>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</si>
  <si>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</si>
  <si>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</si>
  <si>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</si>
  <si>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</si>
  <si>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</si>
  <si>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</si>
  <si>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</si>
  <si>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</si>
  <si>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</si>
  <si>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</si>
  <si>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</si>
  <si>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</si>
  <si>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</si>
  <si>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</si>
  <si>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</si>
  <si>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</si>
  <si>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</si>
  <si>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</si>
  <si>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</si>
  <si>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</si>
  <si>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</si>
  <si>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</si>
  <si>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</si>
  <si>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</si>
  <si>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</si>
  <si>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</si>
  <si>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</si>
  <si>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</si>
  <si>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</si>
  <si>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</si>
  <si>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</si>
  <si>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</si>
  <si>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</si>
  <si>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</si>
  <si>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</si>
  <si>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</si>
  <si>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</si>
  <si>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</si>
  <si>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</si>
  <si>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</si>
  <si>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</si>
  <si>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</si>
  <si>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</si>
  <si>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</si>
  <si>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</si>
  <si>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</si>
  <si>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</si>
  <si>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</si>
  <si>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</si>
  <si>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</si>
  <si>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</si>
  <si>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</si>
  <si>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</si>
  <si>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</si>
  <si>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</si>
  <si>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</si>
  <si>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</si>
  <si>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</si>
  <si>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</si>
  <si>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</si>
  <si>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</si>
  <si>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</si>
  <si>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</si>
  <si>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</si>
  <si>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</si>
  <si>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</si>
  <si>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</si>
  <si>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</si>
  <si>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</si>
  <si>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</si>
  <si>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</si>
  <si>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</si>
  <si>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</si>
  <si>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</si>
  <si>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</si>
  <si>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</si>
  <si>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</si>
  <si>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</si>
  <si>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</si>
  <si>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</si>
  <si>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</si>
  <si>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</si>
  <si>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</si>
  <si>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</si>
  <si>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</si>
  <si>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</si>
  <si>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</si>
  <si>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</si>
  <si>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</si>
  <si>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</si>
  <si>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</si>
  <si>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</si>
  <si>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</si>
  <si>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</si>
  <si>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</si>
  <si>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</si>
  <si>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</si>
  <si>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</si>
  <si>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</si>
  <si>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</si>
  <si>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</si>
  <si>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</si>
  <si>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</si>
  <si>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</si>
  <si>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</si>
  <si>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</si>
  <si>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</si>
  <si>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</si>
  <si>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</si>
  <si>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</si>
  <si>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</si>
  <si>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</si>
  <si>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</si>
  <si>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</si>
  <si>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</si>
  <si>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</si>
  <si>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</si>
  <si>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</si>
  <si>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</si>
  <si>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</si>
  <si>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</si>
  <si>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</si>
  <si>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</si>
  <si>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</si>
  <si>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</si>
  <si>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</si>
  <si>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</si>
  <si>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</si>
  <si>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</si>
  <si>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</si>
  <si>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</si>
  <si>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</si>
  <si>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</si>
  <si>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</si>
  <si>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</si>
  <si>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</si>
  <si>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</si>
  <si>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</si>
  <si>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</si>
  <si>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</si>
  <si>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</si>
  <si>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</si>
  <si>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</si>
  <si>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</si>
  <si>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</si>
  <si>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</si>
  <si>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</si>
  <si>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</si>
  <si>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</si>
  <si>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</si>
  <si>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</si>
  <si>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</si>
  <si>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</si>
  <si>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</si>
  <si>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</si>
  <si>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</si>
  <si>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</si>
  <si>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</si>
  <si>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</si>
  <si>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</si>
  <si>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</si>
  <si>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</si>
  <si>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</si>
  <si>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</si>
  <si>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</si>
  <si>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</si>
  <si>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</si>
  <si>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</si>
  <si>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</si>
  <si>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</si>
  <si>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</si>
  <si>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</si>
  <si>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</si>
  <si>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</si>
  <si>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</si>
  <si>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</si>
  <si>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</si>
  <si>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</si>
  <si>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</si>
  <si>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</si>
  <si>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</si>
  <si>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</si>
  <si>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</si>
  <si>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</si>
  <si>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</si>
  <si>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</si>
  <si>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</si>
  <si>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</si>
  <si>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</si>
  <si>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</si>
  <si>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</si>
  <si>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</si>
  <si>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</si>
  <si>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</si>
  <si>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</si>
  <si>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</si>
  <si>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</si>
  <si>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</si>
  <si>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</si>
  <si>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</si>
  <si>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</si>
  <si>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</si>
  <si>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</si>
  <si>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</si>
  <si>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</si>
  <si>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</si>
  <si>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</si>
  <si>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</si>
  <si>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</si>
  <si>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</si>
  <si>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</si>
  <si>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</si>
  <si>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</si>
  <si>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</si>
  <si>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</si>
  <si>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</si>
  <si>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</si>
  <si>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</si>
  <si>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</si>
  <si>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</si>
  <si>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</si>
  <si>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</si>
  <si>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</si>
  <si>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</si>
  <si>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</si>
  <si>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</si>
  <si>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</si>
  <si>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</si>
  <si>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</si>
  <si>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</si>
  <si>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</si>
  <si>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</si>
  <si>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</si>
  <si>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</si>
  <si>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</si>
  <si>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</si>
  <si>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</si>
  <si>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</si>
  <si>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</si>
  <si>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</si>
  <si>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</si>
  <si>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</si>
  <si>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</si>
  <si>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</si>
  <si>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</si>
  <si>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</si>
  <si>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</si>
  <si>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</si>
  <si>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</si>
  <si>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</si>
  <si>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</si>
  <si>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</si>
  <si>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</si>
  <si>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</si>
  <si>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</si>
  <si>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</si>
  <si>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</si>
  <si>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</si>
  <si>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</si>
  <si>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</si>
  <si>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</si>
  <si>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</si>
  <si>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</si>
  <si>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</si>
  <si>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</si>
  <si>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</si>
  <si>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</si>
  <si>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</si>
  <si>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</si>
  <si>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</si>
  <si>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</si>
  <si>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</si>
  <si>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</si>
  <si>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</si>
  <si>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</si>
  <si>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</si>
  <si>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</si>
  <si>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</si>
  <si>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</si>
  <si>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</si>
  <si>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</si>
  <si>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</si>
  <si>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</si>
  <si>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</si>
  <si>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</si>
  <si>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</si>
  <si>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</si>
  <si>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</si>
  <si>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</si>
  <si>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</si>
  <si>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</si>
  <si>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</si>
  <si>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</si>
  <si>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</si>
  <si>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</si>
  <si>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</si>
  <si>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</si>
  <si>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</si>
  <si>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</si>
  <si>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</si>
  <si>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</si>
  <si>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</si>
  <si>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</si>
  <si>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</si>
  <si>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</si>
  <si>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</si>
  <si>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</si>
  <si>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</si>
  <si>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</si>
  <si>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</si>
  <si>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</si>
  <si>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</si>
  <si>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</si>
  <si>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</si>
  <si>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</si>
  <si>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</si>
  <si>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</si>
  <si>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</si>
  <si>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</si>
  <si>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</si>
  <si>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</si>
  <si>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</si>
  <si>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</si>
  <si>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</si>
  <si>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</si>
  <si>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</si>
  <si>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</si>
  <si>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</si>
  <si>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</si>
  <si>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</si>
  <si>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</si>
  <si>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</si>
  <si>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</si>
  <si>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</si>
  <si>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</si>
  <si>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</si>
  <si>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</si>
  <si>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</si>
  <si>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</si>
  <si>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</si>
  <si>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</si>
  <si>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</si>
  <si>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</si>
  <si>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</si>
  <si>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</si>
  <si>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</si>
  <si>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</si>
  <si>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</si>
  <si>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</si>
  <si>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</si>
  <si>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</si>
  <si>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</si>
  <si>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</si>
  <si>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</si>
  <si>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</si>
  <si>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</si>
  <si>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</si>
  <si>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</si>
  <si>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</si>
  <si>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</si>
  <si>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</si>
  <si>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</si>
  <si>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</si>
  <si>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</si>
  <si>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</si>
  <si>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</si>
  <si>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</si>
  <si>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</si>
  <si>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</si>
  <si>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</si>
  <si>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</si>
  <si>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</si>
  <si>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</si>
  <si>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</si>
  <si>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</si>
  <si>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</si>
  <si>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</si>
  <si>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</si>
  <si>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</si>
  <si>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</si>
  <si>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</si>
  <si>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</si>
  <si>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</si>
  <si>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</si>
  <si>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</si>
  <si>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</si>
  <si>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</si>
  <si>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</si>
  <si>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</si>
  <si>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</si>
  <si>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</si>
  <si>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</si>
  <si>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</si>
  <si>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</si>
  <si>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</si>
  <si>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</si>
  <si>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</si>
  <si>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</si>
  <si>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</si>
  <si>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</si>
  <si>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</si>
  <si>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</si>
  <si>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</si>
  <si>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</si>
  <si>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</si>
  <si>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</si>
  <si>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</si>
  <si>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</si>
  <si>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</si>
  <si>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</si>
  <si>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</si>
  <si>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</si>
  <si>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</si>
  <si>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</si>
  <si>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</si>
  <si>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</si>
  <si>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</si>
  <si>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</si>
  <si>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</si>
  <si>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</si>
  <si>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</si>
  <si>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</si>
  <si>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</si>
  <si>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</si>
  <si>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</si>
  <si>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</si>
  <si>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</si>
  <si>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</si>
  <si>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</si>
  <si>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</si>
  <si>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</si>
  <si>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</si>
  <si>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</si>
  <si>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</si>
  <si>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</si>
  <si>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</si>
  <si>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</si>
  <si>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</si>
  <si>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</si>
  <si>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</si>
  <si>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</si>
  <si>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</si>
  <si>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</si>
  <si>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</si>
  <si>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</si>
  <si>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</si>
  <si>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</si>
  <si>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</si>
  <si>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</si>
  <si>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</si>
  <si>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</si>
  <si>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</si>
  <si>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</si>
  <si>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</si>
  <si>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</si>
  <si>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</si>
  <si>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</si>
  <si>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</si>
  <si>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</si>
  <si>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</si>
  <si>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</si>
  <si>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</si>
  <si>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</si>
  <si>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</si>
  <si>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</si>
  <si>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</si>
  <si>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</si>
  <si>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</si>
  <si>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</si>
  <si>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</si>
  <si>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</si>
  <si>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</si>
  <si>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</si>
  <si>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</si>
  <si>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</si>
  <si>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</si>
  <si>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</si>
  <si>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</si>
  <si>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</si>
  <si>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</si>
  <si>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</si>
  <si>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</si>
  <si>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</si>
  <si>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</si>
  <si>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</si>
  <si>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</si>
  <si>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</si>
  <si>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</si>
  <si>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</si>
  <si>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</si>
  <si>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</si>
  <si>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</si>
  <si>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</si>
  <si>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</si>
  <si>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</si>
  <si>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</si>
  <si>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</si>
  <si>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</si>
  <si>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</si>
  <si>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</si>
  <si>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</si>
  <si>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</si>
  <si>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</si>
  <si>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</si>
  <si>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</si>
  <si>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</si>
  <si>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</si>
  <si>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</si>
  <si>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</si>
  <si>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</si>
  <si>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</si>
  <si>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</si>
  <si>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</si>
  <si>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</si>
  <si>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</si>
  <si>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</si>
  <si>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</si>
  <si>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</si>
  <si>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</si>
  <si>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</si>
  <si>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</si>
  <si>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</si>
  <si>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</si>
  <si>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</si>
  <si>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</si>
  <si>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</si>
  <si>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</si>
  <si>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</si>
  <si>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</si>
  <si>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</si>
  <si>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</si>
  <si>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</si>
  <si>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</si>
  <si>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</si>
  <si>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</si>
  <si>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</si>
  <si>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</si>
  <si>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</si>
  <si>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</si>
  <si>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</si>
  <si>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</si>
  <si>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</si>
  <si>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</si>
  <si>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</si>
  <si>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</si>
  <si>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</si>
  <si>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</si>
  <si>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</si>
  <si>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</si>
  <si>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</si>
  <si>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</si>
  <si>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</si>
  <si>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</si>
  <si>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</si>
  <si>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</si>
  <si>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</si>
  <si>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</si>
  <si>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</si>
  <si>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</si>
  <si>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</si>
  <si>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</si>
  <si>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</si>
  <si>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</si>
  <si>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</si>
  <si>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</si>
  <si>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</si>
  <si>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</si>
  <si>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</si>
  <si>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</si>
  <si>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</si>
  <si>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</si>
  <si>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</si>
  <si>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</si>
  <si>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</si>
  <si>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</si>
  <si>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</si>
  <si>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</si>
  <si>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</si>
  <si>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</si>
  <si>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</si>
  <si>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</si>
  <si>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</si>
  <si>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</si>
  <si>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</si>
  <si>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</si>
  <si>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</si>
  <si>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</si>
  <si>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</si>
  <si>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</si>
  <si>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</si>
  <si>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</si>
  <si>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</si>
  <si>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</si>
  <si>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</si>
  <si>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</si>
  <si>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</si>
  <si>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</si>
  <si>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</si>
  <si>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</si>
  <si>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</si>
  <si>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</si>
  <si>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</si>
  <si>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</si>
  <si>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</si>
  <si>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</si>
  <si>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</si>
  <si>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</si>
  <si>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</si>
  <si>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</si>
  <si>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</si>
  <si>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</si>
  <si>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</si>
  <si>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</si>
  <si>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</si>
  <si>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</si>
  <si>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</si>
  <si>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</si>
  <si>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</si>
  <si>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</si>
  <si>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</si>
  <si>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</si>
  <si>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</si>
  <si>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</si>
  <si>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</si>
  <si>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</si>
  <si>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</si>
  <si>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</si>
  <si>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</si>
  <si>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</si>
  <si>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</si>
  <si>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</si>
  <si>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</si>
  <si>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</si>
  <si>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</si>
  <si>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</si>
  <si>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</si>
  <si>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</si>
  <si>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</si>
  <si>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</si>
  <si>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</si>
  <si>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</si>
  <si>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</si>
  <si>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</si>
  <si>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</si>
  <si>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</si>
  <si>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</si>
  <si>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</si>
  <si>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</si>
  <si>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</si>
  <si>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</si>
  <si>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</si>
  <si>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</si>
  <si>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</si>
  <si>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</si>
  <si>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</si>
  <si>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</si>
  <si>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</si>
  <si>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</si>
  <si>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</si>
  <si>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</si>
  <si>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</si>
  <si>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</si>
  <si>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</si>
  <si>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</si>
  <si>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</si>
  <si>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</si>
  <si>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</si>
  <si>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</si>
  <si>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</si>
  <si>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</si>
  <si>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</si>
  <si>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</si>
  <si>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</si>
  <si>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</si>
  <si>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</si>
  <si>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</si>
  <si>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</si>
  <si>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</si>
  <si>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</si>
  <si>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</si>
  <si>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</si>
  <si>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</si>
  <si>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</si>
  <si>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</si>
  <si>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</si>
  <si>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</si>
  <si>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</si>
  <si>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</si>
  <si>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</si>
  <si>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</si>
  <si>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</si>
  <si>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</si>
  <si>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</si>
  <si>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</si>
  <si>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</si>
  <si>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</si>
  <si>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</si>
  <si>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</si>
  <si>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</si>
  <si>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</si>
  <si>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</si>
  <si>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</si>
  <si>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</si>
  <si>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</si>
  <si>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</si>
  <si>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</si>
  <si>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</si>
  <si>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</si>
  <si>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</si>
  <si>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</si>
  <si>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</si>
  <si>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</si>
  <si>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</si>
  <si>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</si>
  <si>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</si>
  <si>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</si>
  <si>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</si>
  <si>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</si>
  <si>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</si>
  <si>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</si>
  <si>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</si>
  <si>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</si>
  <si>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</si>
  <si>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</si>
  <si>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</si>
  <si>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</si>
  <si>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</si>
  <si>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</si>
  <si>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</si>
  <si>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</si>
  <si>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</si>
  <si>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</si>
  <si>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</si>
  <si>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</si>
  <si>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</si>
  <si>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</si>
  <si>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</si>
  <si>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</si>
  <si>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</si>
  <si>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</si>
  <si>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</si>
  <si>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</si>
  <si>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</si>
  <si>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</si>
  <si>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</si>
  <si>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</si>
  <si>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</si>
  <si>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</si>
  <si>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</si>
  <si>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</si>
  <si>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</si>
  <si>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</si>
  <si>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</si>
  <si>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</si>
  <si>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</si>
  <si>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</si>
  <si>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</si>
  <si>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</si>
  <si>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</si>
  <si>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</si>
  <si>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</si>
  <si>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</si>
  <si>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</si>
  <si>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</si>
  <si>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</si>
  <si>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</si>
  <si>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</si>
  <si>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</si>
  <si>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</si>
  <si>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</si>
  <si>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</si>
  <si>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</si>
  <si>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</si>
  <si>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</si>
  <si>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</si>
  <si>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</si>
  <si>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</si>
  <si>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</si>
  <si>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</si>
  <si>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</si>
  <si>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</si>
  <si>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</si>
  <si>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</si>
  <si>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</si>
  <si>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</si>
  <si>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</si>
  <si>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</si>
  <si>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</si>
  <si>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</si>
  <si>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</si>
  <si>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</si>
  <si>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</si>
  <si>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</si>
  <si>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</si>
  <si>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</si>
  <si>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</si>
  <si>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</si>
  <si>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</si>
  <si>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</si>
  <si>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</si>
  <si>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</si>
  <si>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</si>
  <si>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</si>
  <si>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</si>
  <si>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</si>
  <si>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</si>
  <si>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</si>
  <si>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</si>
  <si>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</si>
  <si>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</si>
  <si>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</si>
  <si>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</si>
  <si>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</si>
  <si>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</si>
  <si>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</si>
  <si>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</si>
  <si>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</si>
  <si>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</si>
  <si>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</si>
  <si>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</si>
  <si>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</si>
  <si>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</si>
  <si>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</si>
  <si>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</si>
  <si>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</si>
  <si>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</si>
  <si>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</si>
  <si>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</si>
  <si>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</si>
  <si>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</si>
  <si>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</si>
  <si>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</si>
  <si>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</si>
  <si>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</si>
  <si>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</si>
  <si>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</si>
  <si>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</si>
  <si>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</si>
  <si>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</si>
  <si>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</si>
  <si>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</si>
  <si>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</si>
  <si>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</si>
  <si>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</si>
  <si>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</si>
  <si>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</si>
  <si>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</si>
  <si>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</si>
  <si>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</si>
  <si>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</si>
  <si>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</si>
  <si>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</si>
  <si>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</si>
  <si>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</si>
  <si>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</si>
  <si>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</si>
  <si>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</si>
  <si>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</si>
  <si>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</si>
  <si>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</si>
  <si>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</si>
  <si>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</si>
  <si>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</si>
  <si>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</si>
  <si>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</si>
  <si>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</si>
  <si>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</si>
  <si>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</si>
  <si>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</si>
  <si>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</si>
  <si>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</si>
  <si>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</si>
  <si>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</si>
  <si>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</si>
  <si>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</si>
  <si>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</si>
  <si>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</si>
  <si>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</si>
  <si>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</si>
  <si>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</si>
  <si>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</si>
  <si>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</si>
  <si>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</si>
  <si>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</si>
  <si>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</si>
  <si>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</si>
  <si>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</si>
  <si>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</si>
  <si>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</si>
  <si>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</si>
  <si>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</si>
  <si>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</si>
  <si>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</si>
  <si>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</si>
  <si>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</si>
  <si>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</si>
  <si>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</si>
  <si>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</si>
  <si>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</si>
  <si>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</si>
  <si>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</si>
  <si>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</si>
  <si>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</si>
  <si>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</si>
  <si>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</si>
  <si>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</si>
  <si>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</si>
  <si>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</si>
  <si>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</si>
  <si>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</si>
  <si>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</si>
  <si>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</si>
  <si>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</si>
  <si>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</si>
  <si>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</si>
  <si>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</si>
  <si>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</si>
  <si>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</si>
  <si>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</si>
  <si>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</si>
  <si>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</si>
  <si>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</si>
  <si>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</si>
  <si>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</si>
  <si>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</si>
  <si>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</si>
  <si>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</si>
  <si>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</si>
  <si>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</si>
  <si>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</si>
  <si>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</si>
  <si>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</si>
  <si>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</si>
  <si>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</si>
  <si>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</si>
  <si>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</si>
  <si>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</si>
  <si>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</si>
  <si>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</si>
  <si>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</si>
  <si>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</si>
  <si>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</si>
  <si>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</si>
  <si>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</si>
  <si>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</si>
  <si>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</si>
  <si>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</si>
  <si>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</si>
  <si>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</si>
  <si>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</si>
  <si>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</si>
  <si>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</si>
  <si>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</si>
  <si>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</si>
  <si>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</si>
  <si>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</si>
  <si>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</si>
  <si>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</si>
  <si>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</si>
  <si>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</si>
  <si>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</si>
  <si>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</si>
  <si>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</si>
  <si>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</si>
  <si>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</si>
  <si>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</si>
  <si>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</si>
  <si>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</si>
  <si>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</si>
  <si>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</si>
  <si>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</si>
  <si>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</si>
  <si>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</si>
  <si>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</si>
  <si>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</si>
  <si>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</si>
  <si>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</si>
  <si>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</si>
  <si>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</si>
  <si>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</si>
  <si>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</si>
  <si>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</si>
  <si>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</si>
  <si>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</si>
  <si>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</si>
  <si>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</si>
  <si>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</si>
  <si>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</si>
  <si>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</si>
  <si>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</si>
  <si>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</si>
  <si>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</si>
  <si>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</si>
  <si>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</si>
  <si>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</si>
  <si>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</si>
  <si>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</si>
  <si>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</si>
  <si>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</si>
  <si>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</si>
  <si>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</si>
  <si>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</si>
  <si>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</si>
  <si>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</si>
  <si>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</si>
  <si>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</si>
  <si>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</si>
  <si>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</si>
  <si>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</si>
  <si>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</si>
  <si>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</si>
  <si>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</si>
  <si>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</si>
  <si>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</si>
  <si>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</si>
  <si>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</si>
  <si>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</si>
  <si>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</si>
  <si>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</si>
  <si>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</si>
  <si>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</si>
  <si>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</si>
  <si>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</si>
  <si>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</si>
  <si>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</si>
  <si>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</si>
  <si>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</si>
  <si>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</si>
  <si>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</si>
  <si>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</si>
  <si>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</si>
  <si>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</si>
  <si>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</si>
  <si>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</si>
  <si>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</si>
  <si>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</si>
  <si>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</si>
  <si>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</si>
  <si>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</si>
  <si>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</si>
  <si>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</si>
  <si>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</si>
  <si>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</si>
  <si>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</si>
  <si>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</si>
  <si>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</si>
  <si>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</si>
  <si>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</si>
  <si>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</si>
  <si>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</si>
  <si>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</si>
  <si>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</si>
  <si>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</si>
  <si>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</si>
  <si>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</si>
  <si>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</si>
  <si>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</si>
  <si>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</si>
  <si>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</si>
  <si>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</si>
  <si>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</si>
  <si>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</si>
  <si>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</si>
  <si>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</si>
  <si>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</si>
  <si>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</si>
  <si>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</si>
  <si>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</si>
  <si>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</si>
  <si>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</si>
  <si>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</si>
  <si>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</si>
  <si>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</si>
  <si>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</si>
  <si>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</si>
  <si>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</si>
  <si>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</si>
  <si>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</si>
  <si>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</si>
  <si>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</si>
  <si>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</si>
  <si>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</si>
  <si>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</si>
  <si>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</si>
  <si>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</si>
  <si>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</si>
  <si>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</si>
  <si>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</si>
  <si>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</si>
  <si>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</si>
  <si>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</si>
  <si>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</si>
  <si>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</si>
  <si>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</si>
  <si>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</si>
  <si>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</si>
  <si>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</si>
  <si>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</si>
  <si>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</si>
  <si>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</si>
  <si>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</si>
  <si>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</si>
  <si>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</si>
  <si>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</si>
  <si>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</si>
  <si>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</si>
  <si>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</si>
  <si>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</si>
  <si>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</si>
  <si>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</si>
  <si>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</si>
  <si>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</si>
  <si>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</si>
  <si>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</si>
  <si>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</si>
  <si>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</si>
  <si>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</si>
  <si>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</si>
  <si>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</si>
  <si>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</si>
  <si>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</si>
  <si>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</si>
  <si>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</si>
  <si>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</si>
  <si>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</si>
  <si>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</si>
  <si>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</si>
  <si>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</si>
  <si>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</si>
  <si>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</si>
  <si>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</si>
  <si>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</si>
  <si>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</si>
  <si>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</si>
  <si>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</si>
  <si>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</si>
  <si>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</si>
  <si>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</si>
  <si>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</si>
  <si>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</si>
  <si>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</si>
  <si>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</si>
  <si>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</si>
  <si>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</si>
  <si>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</si>
  <si>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</si>
  <si>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</si>
  <si>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</si>
  <si>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</si>
  <si>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</si>
  <si>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</si>
  <si>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</si>
  <si>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</si>
  <si>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</si>
  <si>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</si>
  <si>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</si>
  <si>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</si>
  <si>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</si>
  <si>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</si>
  <si>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</si>
  <si>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</si>
  <si>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</si>
  <si>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</si>
  <si>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</si>
  <si>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</si>
  <si>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</si>
  <si>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</si>
  <si>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</si>
  <si>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</si>
  <si>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</si>
  <si>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</si>
  <si>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</si>
  <si>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</si>
  <si>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</si>
  <si>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</si>
  <si>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</si>
  <si>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</si>
  <si>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</si>
  <si>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</si>
  <si>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</si>
  <si>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</si>
  <si>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</si>
  <si>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</si>
  <si>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</si>
  <si>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</si>
  <si>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</si>
  <si>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</si>
  <si>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</si>
  <si>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</si>
  <si>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</si>
  <si>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</si>
  <si>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</si>
  <si>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</si>
  <si>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</si>
  <si>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</si>
  <si>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</si>
  <si>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</si>
  <si>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</si>
  <si>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</si>
  <si>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</si>
  <si>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</si>
  <si>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</si>
  <si>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</si>
  <si>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</si>
  <si>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</si>
  <si>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</si>
  <si>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</si>
  <si>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</si>
  <si>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</si>
  <si>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</si>
  <si>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</si>
  <si>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</si>
  <si>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</si>
  <si>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</si>
  <si>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</si>
  <si>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</si>
  <si>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</si>
  <si>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</si>
  <si>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</si>
  <si>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</si>
  <si>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</si>
  <si>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</si>
  <si>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</si>
  <si>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</si>
  <si>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</si>
  <si>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</si>
  <si>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</si>
  <si>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</si>
  <si>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</si>
  <si>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</si>
  <si>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</si>
  <si>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</si>
  <si>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</si>
  <si>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</si>
  <si>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</si>
  <si>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</si>
  <si>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</si>
  <si>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</si>
  <si>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</si>
  <si>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</si>
  <si>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</si>
  <si>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</si>
  <si>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</si>
  <si>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</si>
  <si>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</si>
  <si>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</si>
  <si>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</si>
  <si>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</si>
  <si>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</si>
  <si>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</si>
  <si>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</si>
  <si>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</si>
  <si>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</si>
  <si>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</si>
  <si>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</si>
  <si>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</si>
  <si>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</si>
  <si>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</si>
  <si>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</si>
  <si>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</si>
  <si>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</si>
  <si>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</si>
  <si>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</si>
  <si>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</si>
  <si>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</si>
  <si>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</si>
  <si>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</si>
  <si>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</si>
  <si>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</si>
  <si>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</si>
  <si>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</si>
  <si>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</si>
  <si>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</si>
  <si>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</si>
  <si>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</si>
  <si>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</si>
  <si>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</si>
  <si>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</si>
  <si>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</si>
  <si>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</si>
  <si>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</si>
  <si>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</si>
  <si>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</si>
  <si>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</si>
  <si>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</si>
  <si>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</si>
  <si>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</si>
  <si>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</si>
  <si>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</si>
  <si>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</si>
  <si>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</si>
  <si>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</si>
  <si>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</si>
  <si>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</si>
  <si>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</si>
  <si>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</si>
  <si>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</si>
  <si>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</si>
  <si>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</si>
  <si>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</si>
  <si>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</si>
  <si>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</si>
  <si>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</si>
  <si>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</si>
  <si>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</si>
  <si>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</si>
  <si>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</si>
  <si>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</si>
  <si>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</si>
  <si>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</si>
  <si>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</si>
  <si>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</si>
  <si>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</si>
  <si>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</si>
  <si>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</si>
  <si>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</si>
  <si>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</si>
  <si>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</si>
  <si>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</si>
  <si>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</si>
  <si>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</si>
  <si>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</si>
  <si>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</si>
  <si>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</si>
  <si>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</si>
  <si>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</si>
  <si>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</si>
  <si>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</si>
  <si>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</si>
  <si>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</si>
  <si>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</si>
  <si>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</si>
  <si>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</si>
  <si>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</si>
  <si>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</si>
  <si>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</si>
  <si>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</si>
  <si>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</si>
  <si>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</si>
  <si>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</si>
  <si>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</si>
  <si>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</si>
  <si>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</si>
  <si>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</si>
  <si>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</si>
  <si>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</si>
  <si>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</si>
  <si>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</si>
  <si>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</si>
  <si>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</si>
  <si>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</si>
  <si>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</si>
  <si>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</si>
  <si>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</si>
  <si>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</si>
  <si>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</si>
  <si>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</si>
  <si>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</si>
  <si>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</si>
  <si>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</si>
  <si>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</si>
  <si>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</si>
  <si>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</si>
  <si>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</si>
  <si>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</si>
  <si>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</si>
  <si>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</si>
  <si>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</si>
  <si>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</si>
  <si>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</si>
  <si>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</si>
  <si>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</si>
  <si>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</si>
  <si>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</si>
  <si>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</si>
  <si>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</si>
  <si>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</si>
  <si>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</si>
  <si>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</si>
  <si>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</si>
  <si>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</si>
  <si>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</si>
  <si>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</si>
  <si>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</si>
  <si>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</si>
  <si>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</si>
  <si>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</si>
  <si>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</si>
  <si>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</si>
  <si>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</si>
  <si>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</si>
  <si>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</si>
  <si>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</si>
  <si>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</si>
  <si>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</si>
  <si>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</si>
  <si>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</si>
  <si>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</si>
  <si>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</si>
  <si>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</si>
  <si>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</si>
  <si>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</si>
  <si>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</si>
  <si>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</si>
  <si>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</si>
  <si>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</si>
  <si>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</si>
  <si>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</si>
  <si>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</si>
  <si>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</si>
  <si>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</si>
  <si>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</si>
  <si>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</si>
  <si>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</si>
  <si>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</si>
  <si>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</si>
  <si>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</si>
  <si>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</si>
  <si>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</si>
  <si>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</si>
  <si>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</si>
  <si>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</si>
  <si>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</si>
  <si>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</si>
  <si>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</si>
  <si>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</si>
  <si>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</si>
  <si>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</si>
  <si>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</si>
  <si>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</si>
  <si>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</si>
  <si>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</si>
  <si>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</si>
  <si>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</si>
  <si>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</si>
  <si>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</si>
  <si>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</si>
  <si>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</si>
  <si>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</si>
  <si>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</si>
  <si>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</si>
  <si>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</si>
  <si>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</si>
  <si>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</si>
  <si>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</si>
  <si>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</si>
  <si>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</si>
  <si>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</si>
  <si>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</si>
  <si>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</si>
  <si>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</si>
  <si>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</si>
  <si>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</si>
  <si>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</si>
  <si>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</si>
  <si>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</si>
  <si>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</si>
  <si>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</si>
  <si>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</si>
  <si>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</si>
  <si>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</si>
  <si>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</si>
  <si>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</si>
  <si>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</si>
  <si>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</si>
  <si>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</si>
  <si>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</si>
  <si>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</si>
  <si>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</si>
  <si>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</si>
  <si>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</si>
  <si>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</si>
  <si>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</si>
  <si>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</si>
  <si>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</si>
  <si>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</si>
  <si>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</si>
  <si>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</si>
  <si>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</si>
  <si>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</si>
  <si>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</si>
  <si>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</si>
  <si>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</si>
  <si>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</si>
  <si>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</si>
  <si>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</si>
  <si>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</si>
  <si>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</si>
  <si>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</si>
  <si>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</si>
  <si>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</si>
  <si>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</si>
  <si>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</si>
  <si>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</si>
  <si>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</si>
  <si>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</si>
  <si>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</si>
  <si>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</si>
  <si>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</si>
  <si>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</si>
  <si>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</si>
  <si>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</si>
  <si>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</si>
  <si>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</si>
  <si>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</si>
  <si>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</si>
  <si>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</si>
  <si>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</si>
  <si>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</si>
  <si>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</si>
  <si>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</si>
  <si>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</si>
  <si>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</si>
  <si>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</si>
  <si>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</si>
  <si>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</si>
  <si>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</si>
  <si>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</si>
  <si>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</si>
  <si>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</si>
  <si>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</si>
  <si>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</si>
  <si>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</si>
  <si>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</si>
  <si>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</si>
  <si>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</si>
  <si>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</si>
  <si>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</si>
  <si>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</si>
  <si>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</si>
  <si>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</si>
  <si>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</si>
  <si>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</si>
  <si>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</si>
  <si>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</si>
  <si>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</si>
  <si>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</si>
  <si>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</si>
  <si>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</si>
  <si>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</si>
  <si>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</si>
  <si>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</si>
  <si>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</si>
  <si>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</si>
  <si>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</si>
  <si>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</si>
  <si>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</si>
  <si>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</si>
  <si>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</si>
  <si>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</si>
  <si>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</si>
  <si>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</si>
  <si>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</si>
  <si>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</si>
  <si>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</si>
  <si>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</si>
  <si>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</si>
  <si>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</si>
  <si>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</si>
  <si>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</si>
  <si>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</si>
  <si>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</si>
  <si>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</si>
  <si>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</si>
  <si>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</si>
  <si>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</si>
  <si>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</si>
  <si>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</si>
  <si>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</si>
  <si>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</si>
  <si>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</si>
  <si>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</si>
  <si>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</si>
  <si>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</si>
  <si>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</si>
  <si>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</si>
  <si>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</si>
  <si>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</si>
  <si>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</si>
  <si>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</si>
  <si>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</si>
  <si>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</si>
  <si>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</si>
  <si>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</si>
  <si>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</si>
  <si>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</si>
  <si>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</si>
  <si>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</si>
  <si>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</si>
  <si>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</si>
  <si>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</si>
  <si>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</si>
  <si>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</si>
  <si>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</si>
  <si>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</si>
  <si>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</si>
  <si>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</si>
  <si>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</si>
  <si>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</si>
  <si>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</si>
  <si>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</si>
  <si>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</si>
  <si>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</si>
  <si>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</si>
  <si>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</si>
  <si>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</si>
  <si>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</si>
  <si>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</si>
  <si>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</si>
  <si>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</si>
  <si>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</si>
  <si>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</si>
  <si>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</si>
  <si>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</si>
  <si>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</si>
  <si>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</si>
  <si>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</si>
  <si>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</si>
  <si>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</si>
  <si>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</si>
  <si>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</si>
  <si>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</si>
  <si>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</si>
  <si>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</si>
  <si>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</si>
  <si>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</si>
  <si>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</si>
  <si>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</si>
  <si>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</si>
  <si>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</si>
  <si>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</si>
  <si>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</si>
  <si>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</si>
  <si>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</si>
  <si>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</si>
  <si>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</si>
  <si>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</si>
  <si>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</si>
  <si>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</si>
  <si>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</si>
  <si>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</si>
  <si>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</si>
  <si>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</si>
  <si>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</si>
  <si>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</si>
  <si>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</si>
  <si>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</si>
  <si>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</si>
  <si>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</si>
  <si>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</si>
  <si>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</si>
  <si>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</si>
  <si>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</si>
  <si>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</si>
  <si>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</si>
  <si>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</si>
  <si>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</si>
  <si>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</si>
  <si>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</si>
  <si>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</si>
  <si>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</si>
  <si>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</si>
  <si>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</si>
  <si>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</si>
  <si>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</si>
  <si>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</si>
  <si>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</si>
  <si>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</si>
  <si>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</si>
  <si>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</si>
  <si>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</si>
  <si>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</si>
  <si>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</si>
  <si>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</si>
  <si>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</si>
  <si>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</si>
  <si>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</si>
  <si>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</si>
  <si>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</si>
  <si>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</si>
  <si>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</si>
  <si>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</si>
  <si>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</si>
  <si>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</si>
  <si>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</si>
  <si>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</si>
  <si>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</si>
  <si>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</si>
  <si>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</si>
  <si>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</si>
  <si>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</si>
  <si>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</si>
  <si>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</si>
  <si>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</si>
  <si>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</si>
  <si>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</si>
  <si>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</si>
  <si>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</si>
  <si>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</si>
  <si>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</si>
  <si>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</si>
  <si>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</si>
  <si>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</si>
  <si>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</si>
  <si>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</si>
  <si>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</si>
  <si>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</si>
  <si>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</si>
  <si>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</si>
  <si>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</si>
  <si>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</si>
  <si>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</si>
  <si>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</si>
  <si>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</si>
  <si>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</si>
  <si>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</si>
  <si>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</si>
  <si>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</si>
  <si>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</si>
  <si>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</si>
  <si>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</si>
  <si>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</si>
  <si>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</si>
  <si>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</si>
  <si>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</si>
  <si>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</si>
  <si>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</si>
  <si>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</si>
  <si>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</si>
  <si>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</si>
  <si>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</si>
  <si>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</si>
  <si>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</si>
  <si>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</si>
  <si>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</si>
  <si>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</si>
  <si>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</si>
  <si>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</si>
  <si>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</si>
  <si>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</si>
  <si>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</si>
  <si>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</si>
  <si>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</si>
  <si>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</si>
  <si>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</si>
  <si>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</si>
  <si>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</si>
  <si>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</si>
  <si>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</si>
  <si>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</si>
  <si>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</si>
  <si>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</si>
  <si>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</si>
  <si>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</si>
  <si>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</si>
  <si>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</si>
  <si>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</si>
  <si>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</si>
  <si>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</si>
  <si>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</si>
  <si>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</si>
  <si>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</si>
  <si>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</si>
  <si>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</si>
  <si>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</si>
  <si>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</si>
  <si>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</si>
  <si>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</si>
  <si>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</si>
  <si>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</si>
  <si>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</si>
  <si>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</si>
  <si>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</si>
  <si>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</si>
  <si>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</si>
  <si>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</si>
  <si>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</si>
  <si>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</si>
  <si>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</si>
  <si>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</si>
  <si>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</si>
  <si>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</si>
  <si>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</si>
  <si>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</si>
  <si>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</si>
  <si>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</si>
  <si>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</si>
  <si>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</si>
  <si>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</si>
  <si>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</si>
  <si>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</si>
  <si>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</si>
  <si>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</si>
  <si>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</si>
  <si>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</si>
  <si>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</si>
  <si>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</si>
  <si>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</si>
  <si>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</si>
  <si>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</si>
  <si>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</si>
  <si>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</si>
  <si>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</si>
  <si>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</si>
  <si>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</si>
  <si>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</si>
  <si>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</si>
  <si>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</si>
  <si>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</si>
  <si>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</si>
  <si>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</si>
  <si>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</si>
  <si>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</si>
  <si>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</si>
  <si>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</si>
  <si>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</si>
  <si>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</si>
  <si>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</si>
  <si>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</si>
  <si>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</si>
  <si>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</si>
  <si>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</si>
  <si>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</si>
  <si>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</si>
  <si>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</si>
  <si>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</si>
  <si>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</si>
  <si>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</si>
  <si>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</si>
  <si>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</si>
  <si>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</si>
  <si>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</si>
  <si>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</si>
  <si>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</si>
  <si>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</si>
  <si>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</si>
  <si>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</si>
  <si>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</si>
  <si>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</si>
  <si>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</si>
  <si>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</si>
  <si>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</si>
  <si>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</si>
  <si>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</si>
  <si>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</si>
  <si>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</si>
  <si>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</si>
  <si>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</si>
  <si>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</si>
  <si>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</si>
  <si>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</si>
  <si>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</si>
  <si>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</si>
  <si>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</si>
  <si>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</si>
  <si>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</si>
  <si>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</si>
  <si>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</si>
  <si>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</si>
  <si>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</si>
  <si>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</si>
  <si>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</si>
  <si>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</si>
  <si>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</si>
  <si>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</si>
  <si>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</si>
  <si>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</si>
  <si>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</si>
  <si>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</si>
  <si>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</si>
  <si>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</si>
  <si>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</si>
  <si>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</si>
  <si>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</si>
  <si>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</si>
  <si>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</si>
  <si>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</si>
  <si>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</si>
  <si>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</si>
  <si>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</si>
  <si>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</si>
  <si>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</si>
  <si>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</si>
  <si>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</si>
  <si>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</si>
  <si>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</si>
  <si>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</si>
  <si>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</si>
  <si>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</si>
  <si>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</si>
  <si>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</si>
  <si>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</si>
  <si>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</si>
  <si>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</si>
  <si>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</si>
  <si>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</si>
  <si>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</si>
  <si>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</si>
  <si>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</si>
  <si>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</si>
  <si>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</si>
  <si>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</si>
  <si>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</si>
  <si>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</si>
  <si>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</si>
  <si>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</si>
  <si>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</si>
  <si>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</si>
  <si>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</si>
  <si>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</si>
  <si>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</si>
  <si>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</si>
  <si>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</si>
  <si>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</si>
  <si>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</si>
  <si>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</si>
  <si>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</si>
  <si>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</si>
  <si>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</si>
  <si>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</si>
  <si>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</si>
  <si>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</si>
  <si>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</si>
  <si>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</si>
  <si>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</si>
  <si>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</si>
  <si>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</si>
  <si>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</si>
  <si>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</si>
  <si>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</si>
  <si>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</si>
  <si>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</si>
  <si>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</si>
  <si>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</si>
  <si>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</si>
  <si>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</si>
  <si>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</si>
  <si>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</si>
  <si>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</si>
  <si>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</si>
  <si>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</si>
  <si>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</si>
  <si>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</si>
  <si>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</si>
  <si>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</si>
  <si>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</si>
  <si>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</si>
  <si>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</si>
  <si>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</si>
  <si>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</si>
  <si>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</si>
  <si>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</si>
  <si>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</si>
  <si>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</si>
  <si>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</si>
  <si>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</si>
  <si>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</si>
  <si>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</si>
  <si>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</si>
  <si>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</si>
  <si>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</si>
  <si>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</si>
  <si>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</si>
  <si>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</si>
  <si>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</si>
  <si>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</si>
  <si>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</si>
  <si>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</si>
  <si>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</si>
  <si>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</si>
  <si>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</si>
  <si>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</si>
  <si>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</si>
  <si>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</si>
  <si>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</si>
  <si>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</si>
  <si>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</si>
  <si>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</si>
  <si>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</si>
  <si>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</si>
  <si>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</si>
  <si>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</si>
  <si>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</si>
  <si>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</si>
  <si>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</si>
  <si>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</si>
  <si>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</si>
  <si>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</si>
  <si>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</si>
  <si>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</si>
  <si>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</si>
  <si>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</si>
  <si>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</si>
  <si>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</si>
  <si>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</si>
  <si>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</si>
  <si>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</si>
  <si>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</si>
  <si>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</si>
  <si>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</si>
  <si>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</si>
  <si>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</si>
  <si>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</si>
  <si>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</si>
  <si>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</si>
  <si>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</si>
  <si>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</si>
  <si>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</si>
  <si>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</si>
  <si>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</si>
  <si>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</si>
  <si>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</si>
  <si>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</si>
  <si>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</si>
  <si>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</si>
  <si>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</si>
  <si>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</si>
  <si>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</si>
  <si>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</si>
  <si>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</si>
  <si>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</si>
  <si>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</si>
  <si>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</si>
  <si>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</si>
  <si>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</si>
  <si>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</si>
  <si>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</si>
  <si>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</si>
  <si>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</si>
  <si>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</si>
  <si>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</si>
  <si>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</si>
  <si>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</si>
  <si>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</si>
  <si>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</si>
  <si>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</si>
  <si>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</si>
  <si>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</si>
  <si>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</si>
  <si>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</si>
  <si>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</si>
  <si>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</si>
  <si>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</si>
  <si>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</si>
  <si>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</si>
  <si>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</si>
  <si>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</si>
  <si>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</si>
  <si>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</si>
  <si>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</si>
  <si>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</si>
  <si>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</si>
  <si>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</si>
  <si>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</si>
  <si>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</si>
  <si>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</si>
  <si>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</si>
  <si>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</si>
  <si>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</si>
  <si>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</si>
  <si>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</si>
  <si>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</si>
  <si>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</si>
  <si>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</si>
  <si>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</si>
  <si>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</si>
  <si>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</si>
  <si>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</si>
  <si>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</si>
  <si>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</si>
  <si>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</si>
  <si>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</si>
  <si>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</si>
  <si>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</si>
  <si>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</si>
  <si>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</si>
  <si>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</si>
  <si>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</si>
  <si>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</si>
  <si>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</si>
  <si>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</si>
  <si>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</si>
  <si>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</si>
  <si>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</si>
  <si>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</si>
  <si>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</si>
  <si>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</si>
  <si>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</si>
  <si>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</si>
  <si>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</si>
  <si>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</si>
  <si>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</si>
  <si>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</si>
  <si>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</si>
  <si>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</si>
  <si>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</si>
  <si>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</si>
  <si>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</si>
  <si>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</si>
  <si>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</si>
  <si>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</si>
  <si>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</si>
  <si>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</si>
  <si>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</si>
  <si>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</si>
  <si>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</si>
  <si>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</si>
  <si>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</si>
  <si>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</si>
  <si>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</si>
  <si>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</si>
  <si>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</si>
  <si>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</si>
  <si>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</si>
  <si>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</si>
  <si>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</si>
  <si>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</si>
  <si>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</si>
  <si>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</si>
  <si>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</si>
  <si>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</si>
  <si>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</si>
  <si>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</si>
  <si>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</si>
  <si>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</si>
  <si>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</si>
  <si>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</si>
  <si>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</si>
  <si>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</si>
  <si>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</si>
  <si>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</si>
  <si>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</si>
  <si>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</si>
  <si>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</si>
  <si>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</si>
  <si>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</si>
  <si>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</si>
  <si>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</si>
  <si>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</si>
  <si>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</si>
  <si>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</si>
  <si>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</si>
  <si>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</si>
  <si>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</si>
  <si>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</si>
  <si>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</si>
  <si>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</si>
  <si>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</si>
  <si>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</si>
  <si>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</si>
  <si>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</si>
  <si>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</si>
  <si>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</si>
  <si>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</si>
  <si>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</si>
  <si>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</si>
  <si>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</si>
  <si>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</si>
  <si>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</si>
  <si>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</si>
  <si>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</si>
  <si>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</si>
  <si>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</si>
  <si>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</si>
  <si>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</si>
  <si>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</si>
  <si>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</si>
  <si>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</si>
  <si>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</si>
  <si>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</si>
  <si>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</si>
  <si>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</si>
  <si>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</si>
  <si>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</si>
  <si>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</si>
  <si>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</si>
  <si>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</si>
  <si>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</si>
  <si>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</si>
  <si>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</si>
  <si>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</si>
  <si>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</si>
  <si>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</si>
  <si>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</si>
  <si>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</si>
  <si>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</si>
  <si>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</si>
  <si>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</si>
  <si>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</si>
  <si>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</si>
  <si>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</si>
  <si>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</si>
  <si>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</si>
  <si>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</si>
  <si>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</si>
  <si>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</si>
  <si>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</si>
  <si>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</si>
  <si>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</si>
  <si>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</si>
  <si>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</si>
  <si>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</si>
  <si>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</si>
  <si>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</si>
  <si>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</si>
  <si>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</si>
  <si>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</si>
  <si>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</si>
  <si>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</si>
  <si>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</si>
  <si>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</si>
  <si>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</si>
  <si>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</si>
  <si>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</si>
  <si>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</si>
  <si>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</si>
  <si>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</si>
  <si>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</si>
  <si>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</si>
  <si>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</si>
  <si>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</si>
  <si>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</si>
  <si>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</si>
  <si>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</si>
  <si>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</si>
  <si>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</si>
  <si>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</si>
  <si>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</si>
  <si>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</si>
  <si>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</si>
  <si>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</si>
  <si>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</si>
  <si>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</si>
  <si>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</si>
  <si>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</si>
  <si>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</si>
  <si>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</si>
  <si>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</si>
  <si>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</si>
  <si>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</si>
  <si>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</si>
  <si>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</si>
  <si>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</si>
  <si>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</si>
  <si>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</si>
  <si>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</si>
  <si>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</si>
  <si>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</si>
  <si>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</si>
  <si>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</si>
  <si>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</si>
  <si>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</si>
  <si>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</si>
  <si>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</si>
  <si>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</si>
  <si>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</si>
  <si>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</si>
  <si>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</si>
  <si>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</si>
  <si>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</si>
  <si>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</si>
  <si>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</si>
  <si>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</si>
  <si>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</si>
  <si>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</si>
  <si>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</si>
  <si>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</si>
  <si>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</si>
  <si>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</si>
  <si>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</si>
  <si>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</si>
  <si>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</si>
  <si>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</si>
  <si>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</si>
  <si>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</si>
  <si>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</si>
  <si>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</si>
  <si>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</si>
  <si>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</si>
  <si>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</si>
  <si>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</si>
  <si>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</si>
  <si>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</si>
  <si>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</si>
  <si>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</si>
  <si>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</si>
  <si>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</si>
  <si>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</si>
  <si>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</si>
  <si>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</si>
  <si>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</si>
  <si>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</si>
  <si>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</si>
  <si>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</si>
  <si>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</si>
  <si>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</si>
  <si>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</si>
  <si>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</si>
  <si>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</si>
  <si>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</si>
  <si>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</si>
  <si>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</si>
  <si>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</si>
  <si>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</si>
  <si>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</si>
  <si>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</si>
  <si>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</si>
  <si>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</si>
  <si>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</si>
  <si>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</si>
  <si>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</si>
  <si>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</si>
  <si>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</si>
  <si>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</si>
  <si>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</si>
  <si>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</si>
  <si>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</si>
  <si>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</si>
  <si>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</si>
  <si>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</si>
  <si>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</si>
  <si>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</si>
  <si>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</si>
  <si>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</si>
  <si>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</si>
  <si>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</si>
  <si>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</si>
  <si>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</si>
  <si>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</si>
  <si>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</si>
  <si>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</si>
  <si>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</si>
  <si>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</si>
  <si>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</si>
  <si>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</si>
  <si>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</si>
  <si>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</si>
  <si>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</si>
  <si>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</si>
  <si>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</si>
  <si>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</si>
  <si>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</si>
  <si>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</si>
  <si>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</si>
  <si>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</si>
  <si>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</si>
  <si>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</si>
  <si>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</si>
  <si>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</si>
  <si>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</si>
  <si>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</si>
  <si>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</si>
  <si>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</si>
  <si>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</si>
  <si>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</si>
  <si>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</si>
  <si>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</si>
  <si>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</si>
  <si>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</si>
  <si>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</si>
  <si>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</si>
  <si>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</si>
  <si>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</si>
  <si>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</si>
  <si>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</si>
  <si>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</si>
  <si>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</si>
  <si>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</si>
  <si>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</si>
  <si>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</si>
  <si>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</si>
  <si>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</si>
  <si>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</si>
  <si>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</si>
  <si>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</si>
  <si>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</si>
  <si>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</si>
  <si>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</si>
  <si>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</si>
  <si>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</si>
  <si>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</si>
  <si>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</si>
  <si>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</si>
  <si>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</si>
  <si>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</si>
  <si>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</si>
  <si>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</si>
  <si>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</si>
  <si>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</si>
  <si>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</si>
  <si>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</si>
  <si>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</si>
  <si>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</si>
  <si>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</si>
  <si>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</si>
  <si>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</si>
  <si>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</si>
  <si>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</si>
  <si>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</si>
  <si>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</si>
  <si>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</si>
  <si>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</si>
  <si>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</si>
  <si>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</si>
  <si>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</si>
  <si>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</si>
  <si>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</si>
  <si>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</si>
  <si>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</si>
  <si>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</si>
  <si>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</si>
  <si>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</si>
  <si>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</si>
  <si>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</si>
  <si>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</si>
  <si>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</si>
  <si>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</si>
  <si>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</si>
  <si>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</si>
  <si>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</si>
  <si>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</si>
  <si>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</si>
  <si>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</si>
  <si>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</si>
  <si>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</si>
  <si>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</si>
  <si>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</si>
  <si>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</si>
  <si>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</si>
  <si>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</si>
  <si>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</si>
  <si>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</si>
  <si>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</si>
  <si>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</si>
  <si>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</si>
  <si>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</si>
  <si>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</si>
  <si>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</si>
  <si>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</si>
  <si>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</si>
  <si>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</si>
  <si>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</si>
  <si>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</si>
  <si>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</si>
  <si>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</si>
  <si>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</si>
  <si>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</si>
  <si>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</si>
  <si>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</si>
  <si>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</si>
  <si>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</si>
  <si>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</si>
  <si>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</si>
  <si>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</si>
  <si>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</si>
  <si>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</si>
  <si>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</si>
  <si>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</si>
  <si>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</si>
  <si>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</si>
  <si>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</si>
  <si>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</si>
  <si>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</si>
  <si>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</si>
  <si>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</si>
  <si>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</si>
  <si>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</si>
  <si>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</si>
  <si>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</si>
  <si>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</si>
  <si>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</si>
  <si>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</si>
  <si>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</si>
  <si>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</si>
  <si>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</si>
  <si>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</si>
  <si>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</si>
  <si>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</si>
  <si>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</si>
  <si>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</si>
  <si>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</si>
  <si>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</si>
  <si>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</si>
  <si>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</si>
  <si>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</si>
  <si>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</si>
  <si>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</si>
  <si>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</si>
  <si>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</si>
  <si>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</si>
  <si>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</si>
  <si>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</si>
  <si>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</si>
  <si>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</si>
  <si>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</si>
  <si>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</si>
  <si>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</si>
  <si>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</si>
  <si>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</si>
  <si>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</si>
  <si>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</si>
  <si>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</si>
  <si>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</si>
  <si>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</si>
  <si>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</si>
  <si>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</si>
  <si>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</si>
  <si>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</si>
  <si>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</si>
  <si>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</si>
  <si>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</si>
  <si>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</si>
  <si>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</si>
  <si>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</si>
  <si>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</si>
  <si>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</si>
  <si>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</si>
  <si>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</si>
  <si>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</si>
  <si>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</si>
  <si>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</si>
  <si>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</si>
  <si>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</si>
  <si>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</si>
  <si>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</si>
  <si>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</si>
  <si>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</si>
  <si>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</si>
  <si>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</si>
  <si>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</si>
  <si>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</si>
  <si>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</si>
  <si>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</si>
  <si>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</si>
  <si>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</si>
  <si>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</si>
  <si>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</si>
  <si>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</si>
  <si>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</si>
  <si>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</si>
  <si>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</si>
  <si>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</si>
  <si>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</si>
  <si>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</si>
  <si>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</si>
  <si>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</si>
  <si>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</si>
  <si>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</si>
  <si>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</si>
  <si>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</si>
  <si>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</si>
  <si>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</si>
  <si>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</si>
  <si>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</si>
  <si>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</si>
  <si>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</si>
  <si>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</si>
  <si>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</si>
  <si>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</si>
  <si>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</si>
  <si>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</si>
  <si>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</si>
  <si>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</si>
  <si>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</si>
  <si>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</si>
  <si>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</si>
  <si>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</si>
  <si>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</si>
  <si>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</si>
  <si>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</si>
  <si>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</si>
  <si>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</si>
  <si>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</si>
  <si>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</si>
  <si>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</si>
  <si>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</si>
  <si>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</si>
  <si>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</si>
  <si>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</si>
  <si>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</si>
  <si>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</si>
  <si>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</si>
  <si>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</si>
  <si>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</si>
  <si>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</si>
  <si>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</si>
  <si>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</si>
  <si>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</si>
  <si>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</si>
  <si>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</si>
  <si>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</si>
  <si>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</si>
  <si>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</si>
  <si>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</si>
  <si>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</si>
  <si>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</si>
  <si>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</si>
  <si>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</si>
  <si>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</si>
  <si>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</si>
  <si>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</si>
  <si>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</si>
  <si>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</si>
  <si>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</si>
  <si>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</si>
  <si>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</si>
  <si>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</si>
  <si>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</si>
  <si>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</si>
  <si>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</si>
  <si>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</si>
  <si>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</si>
  <si>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</si>
  <si>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</si>
  <si>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</si>
  <si>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</si>
  <si>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</si>
  <si>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</si>
  <si>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</si>
  <si>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</si>
  <si>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</si>
  <si>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</si>
  <si>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</si>
  <si>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</si>
  <si>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</si>
  <si>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</si>
  <si>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</si>
  <si>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</si>
  <si>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</si>
  <si>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</si>
  <si>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</si>
  <si>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</si>
  <si>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</si>
  <si>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</si>
  <si>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</si>
  <si>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</si>
  <si>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</si>
  <si>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</si>
  <si>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</si>
  <si>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</si>
  <si>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</si>
  <si>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</si>
  <si>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</si>
  <si>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</si>
  <si>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</si>
  <si>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</si>
  <si>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</si>
  <si>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</si>
  <si>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</si>
  <si>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</si>
  <si>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</si>
  <si>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</si>
  <si>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</si>
  <si>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</si>
  <si>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</si>
  <si>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</si>
  <si>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</si>
  <si>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</si>
  <si>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</si>
  <si>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</si>
  <si>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</si>
  <si>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</si>
  <si>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</si>
  <si>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</si>
  <si>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</si>
  <si>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</si>
  <si>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</si>
  <si>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</si>
  <si>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</si>
  <si>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</si>
  <si>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</si>
  <si>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</si>
  <si>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</si>
  <si>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</si>
  <si>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</si>
  <si>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</si>
  <si>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</si>
  <si>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</si>
  <si>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</si>
  <si>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</si>
  <si>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</si>
  <si>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</si>
  <si>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</si>
  <si>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</si>
  <si>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</si>
  <si>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</si>
  <si>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</si>
  <si>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</si>
  <si>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</si>
  <si>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</si>
  <si>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</si>
  <si>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</si>
  <si>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</si>
  <si>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</si>
  <si>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</si>
  <si>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</si>
  <si>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</si>
  <si>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</si>
  <si>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</si>
  <si>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</si>
  <si>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</si>
  <si>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</si>
  <si>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</si>
  <si>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</si>
  <si>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</si>
  <si>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</si>
  <si>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</si>
  <si>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</si>
  <si>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</si>
  <si>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</si>
  <si>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</si>
  <si>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</si>
  <si>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</si>
  <si>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</si>
  <si>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</si>
  <si>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</si>
  <si>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</si>
  <si>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</si>
  <si>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</si>
  <si>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</si>
  <si>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</si>
  <si>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</si>
  <si>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</si>
  <si>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</si>
  <si>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</si>
  <si>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</si>
  <si>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</si>
  <si>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</si>
  <si>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</si>
  <si>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</si>
  <si>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</si>
  <si>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</si>
  <si>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</si>
  <si>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</si>
  <si>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</si>
  <si>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</si>
  <si>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</si>
  <si>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</si>
  <si>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</si>
  <si>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</si>
  <si>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</si>
  <si>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</si>
  <si>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</si>
  <si>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</si>
  <si>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</si>
  <si>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</si>
  <si>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</si>
  <si>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</si>
  <si>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</si>
  <si>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</si>
  <si>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</si>
  <si>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</si>
  <si>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</si>
  <si>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</si>
  <si>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</si>
  <si>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</si>
  <si>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</si>
  <si>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</si>
  <si>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</si>
  <si>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</si>
  <si>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</si>
  <si>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</si>
  <si>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</si>
  <si>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</si>
  <si>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</si>
  <si>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</si>
  <si>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</si>
  <si>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</si>
  <si>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</si>
  <si>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</si>
  <si>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</si>
  <si>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</si>
  <si>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</si>
  <si>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</si>
  <si>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</si>
  <si>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</si>
  <si>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</si>
  <si>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</si>
  <si>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</si>
  <si>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</si>
  <si>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</si>
  <si>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</si>
  <si>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</si>
  <si>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</si>
  <si>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</si>
  <si>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</si>
  <si>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</si>
  <si>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</si>
  <si>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</si>
  <si>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</si>
  <si>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</si>
  <si>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</si>
  <si>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</si>
  <si>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</si>
  <si>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</si>
  <si>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</si>
  <si>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</si>
  <si>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</si>
  <si>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</si>
  <si>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</si>
  <si>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</si>
  <si>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</si>
  <si>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</si>
  <si>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</si>
  <si>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</si>
  <si>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</si>
  <si>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</si>
  <si>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</si>
  <si>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</si>
  <si>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</si>
  <si>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</si>
  <si>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</si>
  <si>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</si>
  <si>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</si>
  <si>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</si>
  <si>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</si>
  <si>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</si>
  <si>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</si>
  <si>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</si>
  <si>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</si>
  <si>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</si>
  <si>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</si>
  <si>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</si>
  <si>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</si>
  <si>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</si>
  <si>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</si>
  <si>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</si>
  <si>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</si>
  <si>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</si>
  <si>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</si>
  <si>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</si>
  <si>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</si>
  <si>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</si>
  <si>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</si>
  <si>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</si>
  <si>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</si>
  <si>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</si>
  <si>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</si>
  <si>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</si>
  <si>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</si>
  <si>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</si>
  <si>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</si>
  <si>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</si>
  <si>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</si>
  <si>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</si>
  <si>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</si>
  <si>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</si>
  <si>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</si>
  <si>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</si>
  <si>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</si>
  <si>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</si>
  <si>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</si>
  <si>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</si>
  <si>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</si>
  <si>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</si>
  <si>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</si>
  <si>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</si>
  <si>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</si>
  <si>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</si>
  <si>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</si>
  <si>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</si>
  <si>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</si>
  <si>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</si>
  <si>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</si>
  <si>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</si>
  <si>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</si>
  <si>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</si>
  <si>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</si>
  <si>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</si>
  <si>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</si>
  <si>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</si>
  <si>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</si>
  <si>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</si>
  <si>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</si>
  <si>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</si>
  <si>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</si>
  <si>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</si>
  <si>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</si>
  <si>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</si>
  <si>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</si>
  <si>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</si>
  <si>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</si>
  <si>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</si>
  <si>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</si>
  <si>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</si>
  <si>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</si>
  <si>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</si>
  <si>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</si>
  <si>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</si>
  <si>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</si>
  <si>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</si>
  <si>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</si>
  <si>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</si>
  <si>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</si>
  <si>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</si>
  <si>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</si>
  <si>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</si>
  <si>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</si>
  <si>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</si>
  <si>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</si>
  <si>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</si>
  <si>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</si>
  <si>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</si>
  <si>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</si>
  <si>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</si>
  <si>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</si>
  <si>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</si>
  <si>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</si>
  <si>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</si>
  <si>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</si>
  <si>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</si>
  <si>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</si>
  <si>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</si>
  <si>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</si>
  <si>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</si>
  <si>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</si>
  <si>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</si>
  <si>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</si>
  <si>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</si>
  <si>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</si>
  <si>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</si>
  <si>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</si>
  <si>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</si>
  <si>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</si>
  <si>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</si>
  <si>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</si>
  <si>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</si>
  <si>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</si>
  <si>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</si>
  <si>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</si>
  <si>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</si>
  <si>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</si>
  <si>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</si>
  <si>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</si>
  <si>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</si>
  <si>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</si>
  <si>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</si>
  <si>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</si>
  <si>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</si>
  <si>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</si>
  <si>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</si>
  <si>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</si>
  <si>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</si>
  <si>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</si>
  <si>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</si>
  <si>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</si>
  <si>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</si>
  <si>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</si>
  <si>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</si>
  <si>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</si>
  <si>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</si>
  <si>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</si>
  <si>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</si>
  <si>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</si>
  <si>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</si>
  <si>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</si>
  <si>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</si>
  <si>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</si>
  <si>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</si>
  <si>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</si>
  <si>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</si>
  <si>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</si>
  <si>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</si>
  <si>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</si>
  <si>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</si>
  <si>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</si>
  <si>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</si>
  <si>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</si>
  <si>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</si>
  <si>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</si>
  <si>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</si>
  <si>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</si>
  <si>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</si>
  <si>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</si>
  <si>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</si>
  <si>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</si>
  <si>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</si>
  <si>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</si>
  <si>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</si>
  <si>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</si>
  <si>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</si>
  <si>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</si>
  <si>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</si>
  <si>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</si>
  <si>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</si>
  <si>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</si>
  <si>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</si>
  <si>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</si>
  <si>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</si>
  <si>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</si>
  <si>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</si>
  <si>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</si>
  <si>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</si>
  <si>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</si>
  <si>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</si>
  <si>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</si>
  <si>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</si>
  <si>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</si>
  <si>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</si>
  <si>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</si>
  <si>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</si>
  <si>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</si>
  <si>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</si>
  <si>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</si>
  <si>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</si>
  <si>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</si>
  <si>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</si>
  <si>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</si>
  <si>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</si>
  <si>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</si>
  <si>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</si>
  <si>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</si>
  <si>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</si>
  <si>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</si>
  <si>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</si>
  <si>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</si>
  <si>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</si>
  <si>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</si>
  <si>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</si>
  <si>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</si>
  <si>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</si>
  <si>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</si>
  <si>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</si>
  <si>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</si>
  <si>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</si>
  <si>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</si>
  <si>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</si>
  <si>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</si>
  <si>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</si>
  <si>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</si>
  <si>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</si>
  <si>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</si>
  <si>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</si>
  <si>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</si>
  <si>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</si>
  <si>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</si>
  <si>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</si>
  <si>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</si>
  <si>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</si>
  <si>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</si>
  <si>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</si>
  <si>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</si>
  <si>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</si>
  <si>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</si>
  <si>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</si>
  <si>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</si>
  <si>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</si>
  <si>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</si>
  <si>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</si>
  <si>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</si>
  <si>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</si>
  <si>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</si>
  <si>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</si>
  <si>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</si>
  <si>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</si>
  <si>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</si>
  <si>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</si>
  <si>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</si>
  <si>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</si>
  <si>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</si>
  <si>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</si>
  <si>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</si>
  <si>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</si>
  <si>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</si>
  <si>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</si>
  <si>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</si>
  <si>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</si>
  <si>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</si>
  <si>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</si>
  <si>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</si>
  <si>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</si>
  <si>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</si>
  <si>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</si>
  <si>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</si>
  <si>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</si>
  <si>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</si>
  <si>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</si>
  <si>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</si>
  <si>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</si>
  <si>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</si>
  <si>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</si>
  <si>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</si>
  <si>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</si>
  <si>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</si>
  <si>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</si>
  <si>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</si>
  <si>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</si>
  <si>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</si>
  <si>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</si>
  <si>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</si>
  <si>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</si>
  <si>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</si>
  <si>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</si>
  <si>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</si>
  <si>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</si>
  <si>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</si>
  <si>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</si>
  <si>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</si>
  <si>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</si>
  <si>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</si>
  <si>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</si>
  <si>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</si>
  <si>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</si>
  <si>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</si>
  <si>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</si>
  <si>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</si>
  <si>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</si>
  <si>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</si>
  <si>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</si>
  <si>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</si>
  <si>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</si>
  <si>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</si>
  <si>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</si>
  <si>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</si>
  <si>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</si>
  <si>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</si>
  <si>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</si>
  <si>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</si>
  <si>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</si>
  <si>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</si>
  <si>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</si>
  <si>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</si>
  <si>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</si>
  <si>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</si>
  <si>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</si>
  <si>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</si>
  <si>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</si>
  <si>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</si>
  <si>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</si>
  <si>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</si>
  <si>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</si>
  <si>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</si>
  <si>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</si>
  <si>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</si>
  <si>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</si>
  <si>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</si>
  <si>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</si>
  <si>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</si>
  <si>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</si>
  <si>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</si>
  <si>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</si>
  <si>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</si>
  <si>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</si>
  <si>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</si>
  <si>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</si>
  <si>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</si>
  <si>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</si>
  <si>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</si>
  <si>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</si>
  <si>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</si>
  <si>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</si>
  <si>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</si>
  <si>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</si>
  <si>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</si>
  <si>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</si>
  <si>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</si>
  <si>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</si>
  <si>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</si>
  <si>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</si>
  <si>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</si>
  <si>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</si>
  <si>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</si>
  <si>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</si>
  <si>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</si>
  <si>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</si>
  <si>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</si>
  <si>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</si>
  <si>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</si>
  <si>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</si>
  <si>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</si>
  <si>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</si>
  <si>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</si>
  <si>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</si>
  <si>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</si>
  <si>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</si>
  <si>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</si>
  <si>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</si>
  <si>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</si>
  <si>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</si>
  <si>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</si>
  <si>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</si>
  <si>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</si>
  <si>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</si>
  <si>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</si>
  <si>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</si>
  <si>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</si>
  <si>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</si>
  <si>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</si>
  <si>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</si>
  <si>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</si>
  <si>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</si>
  <si>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</si>
  <si>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</si>
  <si>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</si>
  <si>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</si>
  <si>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</si>
  <si>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</si>
  <si>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</si>
  <si>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</si>
  <si>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</si>
  <si>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</si>
  <si>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</si>
  <si>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</si>
  <si>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</si>
  <si>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</si>
  <si>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</si>
  <si>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</si>
  <si>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</si>
  <si>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</si>
  <si>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</si>
  <si>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</si>
  <si>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</si>
  <si>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</si>
  <si>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</si>
  <si>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</si>
  <si>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</si>
  <si>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</si>
  <si>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</si>
  <si>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</si>
  <si>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</si>
  <si>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</si>
  <si>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</si>
  <si>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</si>
  <si>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</si>
  <si>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</si>
  <si>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</si>
  <si>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</si>
  <si>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</si>
  <si>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</si>
  <si>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</si>
  <si>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</si>
  <si>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</si>
  <si>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</si>
  <si>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</si>
  <si>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</si>
  <si>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</si>
  <si>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</si>
  <si>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</si>
  <si>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</si>
  <si>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</si>
  <si>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</si>
  <si>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</si>
  <si>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</si>
  <si>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</si>
  <si>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</si>
  <si>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</si>
  <si>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</si>
  <si>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</si>
  <si>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</si>
  <si>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</si>
  <si>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</si>
  <si>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</si>
  <si>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</si>
  <si>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</si>
  <si>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</si>
  <si>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</si>
  <si>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</si>
  <si>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</si>
  <si>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</si>
  <si>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</si>
  <si>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</si>
  <si>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</si>
  <si>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</si>
  <si>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</si>
  <si>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</si>
  <si>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</si>
  <si>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</si>
  <si>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</si>
  <si>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</si>
  <si>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</si>
  <si>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</si>
  <si>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</si>
  <si>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</si>
  <si>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</si>
  <si>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</si>
  <si>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</si>
  <si>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</si>
  <si>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</si>
  <si>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</si>
  <si>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</si>
  <si>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</si>
  <si>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</si>
  <si>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</si>
  <si>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</si>
  <si>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</si>
  <si>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</si>
  <si>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</si>
  <si>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</si>
  <si>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</si>
  <si>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</si>
  <si>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</si>
  <si>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</si>
  <si>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</si>
  <si>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</si>
  <si>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</si>
  <si>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</si>
  <si>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</si>
  <si>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</si>
  <si>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</si>
  <si>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</si>
  <si>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</si>
  <si>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</si>
  <si>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</si>
  <si>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</si>
  <si>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</si>
  <si>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</si>
  <si>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</si>
  <si>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</si>
  <si>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</si>
  <si>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</si>
  <si>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</si>
  <si>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</si>
  <si>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</si>
  <si>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</si>
  <si>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</si>
  <si>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</si>
  <si>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</si>
  <si>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</si>
  <si>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</si>
  <si>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</si>
  <si>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</si>
  <si>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</si>
  <si>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</si>
  <si>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</si>
  <si>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</si>
  <si>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</si>
  <si>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</si>
  <si>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</si>
  <si>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</si>
  <si>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</si>
  <si>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</si>
  <si>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</si>
  <si>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</si>
  <si>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</si>
  <si>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</si>
  <si>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</si>
  <si>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</si>
  <si>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</si>
  <si>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</si>
  <si>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</si>
  <si>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</si>
  <si>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</si>
  <si>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</si>
  <si>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</si>
  <si>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</si>
  <si>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</si>
  <si>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</si>
  <si>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</si>
  <si>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</si>
  <si>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</si>
  <si>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</si>
  <si>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</si>
  <si>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</si>
  <si>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</si>
  <si>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</si>
  <si>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</si>
  <si>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</si>
  <si>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</si>
  <si>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</si>
  <si>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</si>
  <si>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</si>
  <si>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</si>
  <si>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</si>
  <si>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</si>
  <si>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</si>
  <si>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</si>
  <si>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</si>
  <si>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</si>
  <si>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</si>
  <si>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</si>
  <si>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</si>
  <si>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</si>
  <si>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</si>
  <si>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</si>
  <si>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</si>
  <si>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</si>
  <si>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</si>
  <si>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</si>
  <si>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</si>
  <si>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</si>
  <si>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</si>
  <si>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</si>
  <si>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</si>
  <si>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</si>
  <si>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</si>
  <si>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</si>
  <si>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</si>
  <si>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</si>
  <si>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</si>
  <si>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</si>
  <si>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</si>
  <si>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</si>
  <si>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</si>
  <si>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</si>
  <si>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</si>
  <si>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</si>
  <si>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</si>
  <si>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</si>
  <si>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</si>
  <si>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</si>
  <si>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</si>
  <si>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</si>
  <si>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</si>
  <si>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</si>
  <si>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</si>
  <si>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</si>
  <si>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</si>
  <si>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</si>
  <si>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</si>
  <si>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</si>
  <si>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</si>
  <si>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</si>
  <si>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</si>
  <si>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</si>
  <si>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</si>
  <si>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</si>
  <si>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</si>
  <si>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</si>
  <si>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</si>
  <si>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</si>
  <si>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</si>
  <si>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</si>
  <si>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</si>
  <si>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</si>
  <si>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</si>
  <si>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</si>
  <si>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</si>
  <si>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</si>
  <si>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</si>
  <si>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</si>
  <si>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</si>
  <si>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</si>
  <si>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</si>
  <si>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</si>
  <si>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</si>
  <si>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</si>
  <si>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</si>
  <si>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</si>
  <si>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</si>
  <si>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</si>
  <si>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</si>
  <si>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</si>
  <si>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</si>
  <si>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</si>
  <si>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</si>
  <si>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</si>
  <si>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</si>
  <si>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</si>
  <si>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</si>
  <si>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</si>
  <si>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</si>
  <si>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</si>
  <si>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</si>
  <si>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</si>
  <si>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</si>
  <si>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</si>
  <si>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</si>
  <si>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</si>
  <si>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</si>
  <si>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</si>
  <si>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</si>
  <si>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</si>
  <si>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</si>
  <si>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</si>
  <si>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</si>
  <si>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</si>
  <si>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</si>
  <si>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</si>
  <si>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</si>
  <si>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</si>
  <si>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</si>
  <si>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</si>
  <si>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</si>
  <si>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</si>
  <si>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</si>
  <si>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</si>
  <si>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</si>
  <si>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</si>
  <si>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</si>
  <si>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</si>
  <si>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</si>
  <si>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</si>
  <si>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</si>
  <si>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</si>
  <si>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</si>
  <si>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</si>
  <si>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</si>
  <si>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</si>
  <si>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</si>
  <si>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</si>
  <si>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</si>
  <si>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</si>
  <si>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</si>
  <si>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</si>
  <si>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</si>
  <si>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</si>
  <si>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</si>
  <si>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</si>
  <si>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</si>
  <si>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</si>
  <si>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</si>
  <si>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</si>
  <si>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</si>
  <si>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</si>
  <si>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</si>
  <si>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</si>
  <si>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</si>
  <si>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</si>
  <si>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</si>
  <si>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</si>
  <si>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</si>
  <si>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</si>
  <si>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</si>
  <si>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</si>
  <si>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</si>
  <si>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</si>
  <si>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</si>
  <si>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</si>
  <si>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</si>
  <si>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</si>
  <si>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</si>
  <si>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</si>
  <si>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</si>
  <si>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</si>
  <si>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</si>
  <si>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</si>
  <si>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</si>
  <si>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</si>
  <si>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</si>
  <si>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</si>
  <si>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</si>
  <si>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</si>
  <si>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</si>
  <si>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</si>
  <si>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</si>
  <si>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</si>
  <si>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</si>
  <si>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</si>
  <si>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</si>
  <si>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</si>
  <si>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</si>
  <si>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</si>
  <si>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</si>
  <si>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</si>
  <si>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</si>
  <si>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</si>
  <si>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</si>
  <si>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</si>
  <si>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</si>
  <si>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</si>
  <si>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</si>
  <si>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</si>
  <si>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</si>
  <si>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</si>
  <si>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</si>
  <si>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</si>
  <si>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</si>
  <si>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</si>
  <si>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</si>
  <si>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</si>
  <si>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</si>
  <si>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</si>
  <si>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</si>
  <si>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</si>
  <si>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</si>
  <si>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</si>
  <si>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</si>
  <si>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</si>
  <si>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</si>
  <si>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</si>
  <si>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</si>
  <si>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</si>
  <si>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</si>
  <si>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</si>
  <si>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</si>
  <si>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</si>
  <si>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</si>
  <si>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</si>
  <si>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</si>
  <si>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</si>
  <si>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</si>
  <si>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</si>
  <si>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</si>
  <si>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</si>
  <si>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</si>
  <si>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</si>
  <si>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</si>
  <si>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</si>
  <si>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</si>
  <si>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</si>
  <si>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</si>
  <si>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</si>
  <si>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</si>
  <si>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</si>
  <si>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</si>
  <si>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</si>
  <si>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</si>
  <si>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</si>
  <si>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</si>
  <si>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</si>
  <si>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</si>
  <si>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</si>
  <si>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</si>
  <si>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</si>
  <si>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</si>
  <si>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</si>
  <si>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</si>
  <si>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</si>
  <si>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</si>
  <si>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</si>
  <si>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</si>
  <si>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</si>
  <si>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</si>
  <si>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</si>
  <si>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</si>
  <si>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</si>
  <si>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</si>
  <si>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</si>
  <si>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</si>
  <si>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</si>
  <si>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</si>
  <si>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</si>
  <si>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</si>
  <si>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</si>
  <si>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</si>
  <si>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</si>
  <si>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</si>
  <si>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</si>
  <si>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</si>
  <si>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</si>
  <si>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</si>
  <si>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</si>
  <si>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</si>
  <si>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</si>
  <si>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</si>
  <si>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</si>
  <si>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</si>
  <si>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</si>
  <si>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</si>
  <si>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</si>
  <si>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</si>
  <si>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</si>
  <si>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</si>
  <si>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</si>
  <si>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</si>
  <si>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</si>
  <si>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</si>
  <si>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</si>
  <si>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</si>
  <si>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</si>
  <si>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</si>
  <si>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</si>
  <si>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</si>
  <si>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</si>
  <si>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</si>
  <si>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</si>
  <si>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</si>
  <si>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</si>
  <si>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</si>
  <si>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</si>
  <si>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</si>
  <si>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</si>
  <si>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</si>
  <si>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</si>
  <si>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</si>
  <si>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</si>
  <si>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</si>
  <si>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</si>
  <si>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</si>
  <si>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</si>
  <si>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</si>
  <si>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</si>
  <si>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</si>
  <si>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</si>
  <si>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</si>
  <si>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</si>
  <si>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</si>
  <si>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</si>
  <si>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</si>
  <si>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</si>
  <si>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</si>
  <si>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</si>
  <si>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</si>
  <si>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</si>
  <si>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</si>
  <si>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</si>
  <si>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</si>
  <si>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</si>
  <si>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</si>
  <si>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</si>
  <si>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</si>
  <si>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</si>
  <si>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</si>
  <si>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</si>
  <si>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</si>
  <si>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</si>
  <si>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</si>
  <si>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</si>
  <si>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</si>
  <si>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</si>
  <si>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</si>
  <si>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</si>
  <si>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</si>
  <si>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</si>
  <si>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</si>
  <si>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</si>
  <si>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</si>
  <si>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</si>
  <si>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</si>
  <si>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</si>
  <si>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</si>
  <si>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</si>
  <si>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</si>
  <si>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</si>
  <si>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</si>
  <si>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</si>
  <si>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</si>
  <si>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</si>
  <si>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</si>
  <si>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</si>
  <si>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</si>
  <si>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</si>
  <si>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</si>
  <si>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</si>
  <si>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</si>
  <si>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</si>
  <si>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</si>
  <si>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</si>
  <si>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</si>
  <si>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</si>
  <si>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</si>
  <si>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</si>
  <si>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</si>
  <si>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</si>
  <si>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</si>
  <si>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</si>
  <si>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</si>
  <si>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</si>
  <si>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</si>
  <si>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</si>
  <si>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</si>
  <si>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</si>
  <si>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</si>
  <si>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</si>
  <si>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</si>
  <si>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</si>
  <si>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</si>
  <si>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</si>
  <si>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</si>
  <si>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</si>
  <si>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</si>
  <si>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</si>
  <si>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</si>
  <si>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</si>
  <si>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</si>
  <si>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</si>
  <si>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</si>
  <si>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</si>
  <si>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</si>
  <si>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</si>
  <si>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</si>
  <si>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</si>
  <si>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</si>
  <si>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</si>
  <si>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</si>
  <si>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</si>
  <si>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</si>
  <si>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</si>
  <si>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</si>
  <si>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</si>
  <si>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</si>
  <si>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</si>
  <si>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</si>
  <si>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</si>
  <si>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</si>
  <si>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</si>
  <si>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</si>
  <si>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</si>
  <si>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</si>
  <si>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</si>
  <si>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</si>
  <si>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</si>
  <si>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</si>
  <si>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</si>
  <si>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</si>
  <si>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</si>
  <si>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</si>
  <si>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</si>
  <si>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</si>
  <si>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</si>
  <si>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</si>
  <si>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</si>
  <si>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</si>
  <si>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</si>
  <si>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</si>
  <si>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</si>
  <si>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</si>
  <si>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</si>
  <si>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</si>
  <si>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</si>
  <si>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</si>
  <si>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</si>
  <si>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</si>
  <si>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</si>
  <si>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</si>
  <si>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</si>
  <si>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</si>
  <si>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</si>
  <si>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</si>
  <si>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</si>
  <si>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</si>
  <si>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</si>
  <si>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</si>
  <si>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</si>
  <si>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</si>
  <si>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</si>
  <si>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</si>
  <si>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</si>
  <si>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</si>
  <si>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</si>
  <si>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</si>
  <si>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</si>
  <si>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</si>
  <si>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</si>
  <si>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</si>
  <si>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</si>
  <si>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</si>
  <si>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</si>
  <si>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</si>
  <si>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</si>
  <si>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</si>
  <si>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</si>
  <si>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</si>
  <si>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</si>
  <si>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</si>
  <si>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</si>
  <si>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</si>
  <si>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</si>
  <si>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</si>
  <si>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</si>
  <si>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</si>
  <si>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</si>
  <si>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</si>
  <si>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</si>
  <si>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</si>
  <si>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</si>
  <si>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</si>
  <si>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</si>
  <si>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</si>
  <si>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</si>
  <si>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</si>
  <si>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</si>
  <si>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</si>
  <si>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</si>
  <si>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</si>
  <si>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</si>
  <si>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</si>
  <si>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</si>
  <si>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</si>
  <si>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</si>
  <si>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</si>
  <si>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</si>
  <si>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</si>
  <si>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</si>
  <si>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</si>
  <si>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</si>
  <si>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</si>
  <si>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</si>
  <si>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</si>
  <si>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</si>
  <si>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</si>
  <si>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</si>
  <si>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</si>
  <si>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</si>
  <si>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</si>
  <si>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</si>
  <si>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</si>
  <si>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</si>
  <si>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</si>
  <si>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</si>
  <si>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</si>
  <si>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</si>
  <si>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</si>
  <si>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</si>
  <si>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</si>
  <si>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</si>
  <si>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</si>
  <si>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</si>
  <si>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</si>
  <si>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</si>
  <si>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</si>
  <si>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</si>
  <si>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</si>
  <si>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</si>
  <si>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</si>
  <si>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</si>
  <si>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</si>
  <si>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</si>
  <si>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</si>
  <si>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</si>
  <si>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</si>
  <si>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</si>
  <si>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</si>
  <si>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</si>
  <si>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</si>
  <si>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</si>
  <si>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</si>
  <si>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</si>
  <si>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</si>
  <si>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</si>
  <si>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</si>
  <si>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</si>
  <si>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</si>
  <si>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</si>
  <si>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</si>
  <si>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</si>
  <si>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</si>
  <si>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</si>
  <si>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</si>
  <si>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</si>
  <si>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</si>
  <si>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</si>
  <si>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</si>
  <si>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</si>
  <si>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</si>
  <si>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</si>
  <si>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</si>
  <si>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</si>
  <si>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</si>
  <si>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</si>
  <si>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</si>
  <si>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</si>
  <si>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</si>
  <si>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</si>
  <si>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</si>
  <si>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</si>
  <si>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</si>
  <si>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</si>
  <si>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</si>
  <si>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</si>
  <si>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</si>
  <si>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</si>
  <si>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</si>
  <si>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</si>
  <si>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</si>
  <si>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</si>
  <si>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</si>
  <si>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</si>
  <si>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</si>
  <si>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</si>
  <si>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</si>
  <si>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</si>
  <si>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</si>
  <si>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</si>
  <si>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</si>
  <si>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</si>
  <si>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</si>
  <si>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</si>
  <si>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</si>
  <si>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</si>
  <si>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</si>
  <si>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</si>
  <si>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</si>
  <si>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</si>
  <si>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</si>
  <si>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</si>
  <si>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</si>
  <si>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</si>
  <si>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</si>
  <si>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</si>
  <si>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</si>
  <si>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</si>
  <si>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</si>
  <si>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</si>
  <si>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</si>
  <si>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</si>
  <si>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</si>
  <si>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</si>
  <si>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</si>
  <si>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</si>
  <si>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</si>
  <si>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</si>
  <si>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</si>
  <si>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</si>
  <si>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</si>
  <si>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</si>
  <si>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</si>
  <si>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</si>
  <si>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</si>
  <si>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</si>
  <si>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</si>
  <si>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</si>
  <si>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</si>
  <si>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</si>
  <si>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</si>
  <si>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</si>
  <si>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</si>
  <si>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</si>
  <si>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</si>
  <si>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</si>
  <si>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</si>
  <si>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</si>
  <si>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</si>
  <si>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</si>
  <si>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</si>
  <si>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</si>
  <si>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</si>
  <si>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</si>
  <si>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</si>
  <si>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</si>
  <si>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</si>
  <si>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</si>
  <si>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</si>
  <si>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</si>
  <si>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</si>
  <si>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</si>
  <si>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</si>
  <si>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</si>
  <si>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</si>
  <si>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</si>
  <si>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</si>
  <si>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</si>
  <si>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</si>
  <si>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</si>
  <si>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</si>
  <si>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</si>
  <si>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</si>
  <si>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</si>
  <si>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</si>
  <si>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</si>
  <si>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</si>
  <si>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</si>
  <si>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</si>
  <si>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</si>
  <si>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</si>
  <si>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</si>
  <si>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</si>
  <si>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</si>
  <si>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</si>
  <si>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</si>
  <si>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</si>
  <si>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</si>
  <si>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</si>
  <si>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</si>
  <si>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</si>
  <si>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</si>
  <si>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</si>
  <si>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</si>
  <si>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</si>
  <si>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</si>
  <si>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</si>
  <si>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</si>
  <si>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</si>
  <si>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</si>
  <si>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</si>
  <si>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</si>
  <si>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</si>
  <si>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</si>
  <si>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</si>
  <si>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</si>
  <si>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</si>
  <si>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</si>
  <si>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</si>
  <si>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</si>
  <si>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</si>
  <si>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</si>
  <si>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</si>
  <si>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</si>
  <si>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</si>
  <si>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</si>
  <si>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</si>
  <si>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</si>
  <si>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</si>
  <si>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</si>
  <si>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</si>
  <si>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</si>
  <si>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</si>
  <si>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</si>
  <si>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</si>
  <si>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</si>
  <si>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</si>
  <si>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</si>
  <si>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</si>
  <si>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</si>
  <si>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</si>
  <si>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</si>
  <si>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</si>
  <si>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</si>
  <si>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</si>
  <si>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</si>
  <si>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</si>
  <si>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</si>
  <si>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</si>
  <si>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</si>
  <si>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</si>
  <si>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</si>
  <si>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</si>
  <si>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</si>
  <si>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</si>
  <si>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</si>
  <si>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</si>
  <si>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</si>
  <si>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</si>
  <si>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</si>
  <si>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</si>
  <si>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</si>
  <si>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</si>
  <si>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</si>
  <si>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</si>
  <si>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</si>
  <si>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</si>
  <si>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</si>
  <si>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</si>
  <si>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</si>
  <si>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</si>
  <si>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</si>
  <si>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</si>
  <si>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</si>
  <si>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</si>
  <si>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</si>
  <si>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</si>
  <si>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</si>
  <si>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</si>
  <si>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</si>
  <si>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</si>
  <si>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</si>
  <si>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</si>
  <si>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</si>
  <si>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</si>
  <si>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</si>
  <si>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</si>
  <si>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</si>
  <si>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</si>
  <si>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</si>
  <si>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</si>
  <si>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</si>
  <si>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</si>
  <si>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</si>
  <si>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</si>
  <si>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</si>
  <si>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</si>
  <si>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</si>
  <si>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</si>
  <si>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</si>
  <si>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</si>
  <si>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</si>
  <si>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</si>
  <si>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</si>
  <si>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</si>
  <si>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</si>
  <si>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</si>
  <si>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</si>
  <si>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</si>
  <si>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</si>
  <si>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</si>
  <si>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</si>
  <si>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</si>
  <si>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</si>
  <si>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</si>
  <si>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</si>
  <si>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</si>
  <si>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</si>
  <si>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</si>
  <si>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</si>
  <si>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</si>
  <si>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</si>
  <si>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</si>
  <si>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</si>
  <si>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</si>
  <si>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</si>
  <si>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</si>
  <si>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</si>
  <si>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</si>
  <si>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</si>
  <si>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</si>
  <si>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</si>
  <si>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</si>
  <si>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</si>
  <si>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</si>
  <si>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</si>
  <si>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</si>
  <si>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</si>
  <si>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</si>
  <si>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</si>
  <si>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</si>
  <si>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</si>
  <si>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</si>
  <si>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</si>
  <si>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</si>
  <si>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</si>
  <si>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</si>
  <si>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</si>
  <si>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</si>
  <si>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</si>
  <si>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</si>
  <si>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</si>
  <si>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</si>
  <si>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</si>
  <si>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</si>
  <si>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</si>
  <si>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</si>
  <si>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</si>
  <si>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</si>
  <si>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</si>
  <si>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</si>
  <si>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</si>
  <si>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</si>
  <si>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</si>
  <si>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</si>
  <si>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</si>
  <si>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</si>
  <si>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</si>
  <si>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</si>
  <si>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</si>
  <si>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</si>
  <si>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</si>
  <si>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</si>
  <si>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</si>
  <si>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</si>
  <si>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</si>
  <si>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</si>
  <si>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</si>
  <si>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</si>
  <si>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</si>
  <si>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</si>
  <si>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</si>
  <si>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</si>
  <si>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</si>
  <si>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</si>
  <si>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</si>
  <si>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</si>
  <si>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</si>
  <si>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</si>
  <si>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</si>
  <si>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</si>
  <si>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</si>
  <si>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</si>
  <si>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</si>
  <si>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</si>
  <si>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</si>
  <si>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</si>
  <si>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</si>
  <si>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</si>
  <si>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</si>
  <si>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</si>
  <si>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</si>
  <si>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</si>
  <si>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</si>
  <si>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</si>
  <si>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</si>
  <si>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</si>
  <si>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</si>
  <si>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</si>
  <si>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</si>
  <si>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</si>
  <si>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</si>
  <si>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</si>
  <si>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</si>
  <si>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</si>
  <si>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</si>
  <si>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</si>
  <si>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</si>
  <si>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</si>
  <si>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</si>
  <si>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</si>
  <si>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</si>
  <si>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</si>
  <si>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</si>
  <si>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</si>
  <si>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</si>
  <si>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</si>
  <si>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</si>
  <si>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</si>
  <si>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</si>
  <si>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</si>
  <si>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</si>
  <si>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</si>
  <si>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</si>
  <si>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</si>
  <si>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</si>
  <si>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</si>
  <si>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</si>
  <si>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</si>
  <si>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</si>
  <si>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</si>
  <si>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</si>
  <si>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</si>
  <si>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</si>
  <si>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</si>
  <si>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</si>
  <si>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</si>
  <si>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</si>
  <si>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</si>
  <si>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</si>
  <si>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</si>
  <si>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</si>
  <si>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</si>
  <si>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</si>
  <si>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</si>
  <si>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</si>
  <si>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</si>
  <si>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</si>
  <si>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</si>
  <si>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</si>
  <si>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</si>
  <si>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</si>
  <si>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</si>
  <si>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</si>
  <si>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</si>
  <si>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</si>
  <si>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</si>
  <si>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</si>
  <si>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</si>
  <si>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</si>
  <si>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</si>
  <si>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</si>
  <si>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</si>
  <si>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</si>
  <si>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</si>
  <si>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</si>
  <si>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</si>
  <si>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</si>
  <si>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</si>
  <si>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</si>
  <si>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</si>
  <si>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</si>
  <si>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</si>
  <si>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</si>
  <si>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</si>
  <si>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</si>
  <si>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</si>
  <si>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</si>
  <si>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</si>
  <si>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</si>
  <si>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</si>
  <si>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</si>
  <si>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</si>
  <si>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</si>
  <si>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</si>
  <si>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</si>
  <si>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</si>
  <si>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</si>
  <si>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</si>
  <si>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</si>
  <si>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</si>
  <si>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</si>
  <si>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</si>
  <si>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</si>
  <si>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</si>
  <si>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</si>
  <si>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</si>
  <si>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</si>
  <si>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</si>
  <si>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</si>
  <si>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</si>
  <si>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</si>
  <si>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</si>
  <si>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</si>
  <si>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</si>
  <si>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</si>
  <si>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</si>
  <si>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</si>
  <si>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</si>
  <si>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</si>
  <si>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</si>
  <si>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</si>
  <si>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</si>
  <si>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</si>
  <si>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</si>
  <si>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</si>
  <si>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</si>
  <si>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</si>
  <si>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</si>
  <si>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</si>
  <si>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</si>
  <si>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</si>
  <si>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</si>
  <si>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</si>
  <si>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</si>
  <si>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</si>
  <si>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</si>
  <si>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</si>
  <si>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</si>
  <si>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</si>
  <si>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</si>
  <si>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</si>
  <si>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</si>
  <si>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</si>
  <si>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</si>
  <si>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</si>
  <si>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</si>
  <si>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</si>
  <si>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</si>
  <si>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</si>
  <si>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</si>
  <si>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</si>
  <si>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</si>
  <si>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</si>
  <si>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</si>
  <si>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</si>
  <si>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</si>
  <si>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</si>
  <si>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</si>
  <si>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</si>
  <si>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</si>
  <si>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</si>
  <si>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</si>
  <si>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</si>
  <si>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</si>
  <si>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</si>
  <si>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</si>
  <si>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</si>
  <si>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</si>
  <si>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</si>
  <si>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</si>
  <si>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</si>
  <si>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</si>
  <si>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</si>
  <si>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</si>
  <si>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</si>
  <si>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</si>
  <si>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</si>
  <si>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</si>
  <si>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</si>
  <si>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</si>
  <si>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</si>
  <si>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</si>
  <si>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</si>
  <si>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</si>
  <si>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</si>
  <si>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</si>
  <si>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</si>
  <si>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</si>
  <si>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</si>
  <si>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</si>
  <si>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</si>
  <si>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</si>
  <si>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</si>
  <si>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</si>
  <si>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</si>
  <si>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</si>
  <si>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</si>
  <si>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</si>
  <si>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</si>
  <si>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</si>
  <si>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</si>
  <si>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</si>
  <si>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</si>
  <si>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</si>
  <si>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</si>
  <si>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</si>
  <si>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</si>
  <si>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</si>
  <si>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</si>
  <si>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</si>
  <si>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</si>
  <si>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</si>
  <si>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</si>
  <si>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</si>
  <si>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</si>
  <si>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</si>
  <si>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</si>
  <si>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</si>
  <si>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</si>
  <si>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</si>
  <si>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</si>
  <si>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</si>
  <si>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</si>
  <si>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</si>
  <si>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</si>
  <si>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</si>
  <si>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</si>
  <si>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</si>
  <si>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</si>
  <si>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</si>
  <si>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</si>
  <si>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</si>
  <si>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</si>
  <si>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</si>
  <si>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</si>
  <si>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</si>
  <si>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</si>
  <si>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</si>
  <si>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</si>
  <si>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</si>
  <si>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</si>
  <si>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</si>
  <si>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</si>
  <si>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</si>
  <si>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</si>
  <si>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</si>
  <si>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</si>
  <si>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</si>
  <si>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</si>
  <si>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</si>
  <si>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</si>
  <si>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</si>
  <si>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</si>
  <si>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</si>
  <si>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</si>
  <si>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</si>
  <si>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</si>
  <si>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</si>
  <si>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</si>
  <si>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</si>
  <si>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</si>
  <si>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</si>
  <si>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</si>
  <si>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</si>
  <si>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</si>
  <si>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</si>
  <si>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</si>
  <si>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</si>
  <si>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</si>
  <si>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</si>
  <si>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</si>
  <si>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</si>
  <si>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</si>
  <si>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</si>
  <si>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</si>
  <si>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</si>
  <si>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</si>
  <si>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</si>
  <si>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</si>
  <si>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</si>
  <si>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</si>
  <si>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</si>
  <si>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</si>
  <si>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</si>
  <si>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</si>
  <si>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</si>
  <si>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</si>
  <si>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</si>
  <si>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</si>
  <si>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</si>
  <si>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</si>
  <si>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</si>
  <si>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</si>
  <si>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</si>
  <si>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</si>
  <si>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</si>
  <si>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</si>
  <si>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</si>
  <si>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</si>
  <si>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</si>
  <si>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</si>
  <si>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</si>
  <si>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</si>
  <si>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</si>
  <si>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</si>
  <si>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</si>
  <si>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</si>
  <si>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</si>
  <si>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</si>
  <si>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</si>
  <si>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</si>
  <si>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</si>
  <si>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</si>
  <si>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</si>
  <si>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</si>
  <si>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</si>
  <si>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</si>
  <si>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</si>
  <si>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</si>
  <si>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</si>
  <si>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</si>
  <si>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</si>
  <si>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</si>
  <si>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</si>
  <si>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</si>
  <si>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</si>
  <si>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</si>
  <si>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</si>
  <si>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</si>
  <si>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</si>
  <si>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</si>
  <si>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</si>
  <si>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</si>
  <si>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</si>
  <si>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</si>
  <si>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</si>
  <si>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</si>
  <si>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</si>
  <si>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</si>
  <si>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</si>
  <si>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</si>
  <si>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</si>
  <si>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</si>
  <si>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</si>
  <si>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</si>
  <si>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</si>
  <si>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</si>
  <si>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</si>
  <si>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</si>
  <si>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</si>
  <si>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</si>
  <si>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</si>
  <si>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</si>
  <si>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</si>
  <si>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</si>
  <si>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</si>
  <si>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</si>
  <si>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</si>
  <si>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</si>
  <si>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</si>
  <si>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</si>
  <si>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</si>
  <si>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</si>
  <si>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</si>
  <si>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</si>
  <si>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</si>
  <si>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</si>
  <si>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</si>
  <si>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</si>
  <si>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</si>
  <si>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</si>
  <si>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</si>
  <si>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</si>
  <si>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</si>
  <si>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</si>
  <si>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</si>
  <si>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</si>
  <si>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</si>
  <si>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</si>
  <si>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</si>
  <si>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</si>
  <si>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</si>
  <si>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</si>
  <si>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</si>
  <si>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</si>
  <si>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</si>
  <si>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</si>
  <si>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</si>
  <si>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</si>
  <si>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</si>
  <si>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</si>
  <si>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</si>
  <si>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</si>
  <si>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</si>
  <si>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</si>
  <si>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</si>
  <si>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</si>
  <si>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</si>
  <si>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</si>
  <si>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</si>
  <si>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</si>
  <si>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</si>
  <si>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</si>
  <si>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</si>
  <si>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</si>
  <si>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</si>
  <si>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</si>
  <si>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</si>
  <si>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</si>
  <si>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</si>
  <si>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</si>
  <si>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</si>
  <si>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</si>
  <si>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</si>
  <si>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</si>
  <si>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</si>
  <si>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</si>
  <si>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</si>
  <si>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</si>
  <si>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</si>
  <si>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</si>
  <si>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</si>
  <si>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</si>
  <si>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</si>
  <si>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</si>
  <si>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</si>
  <si>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</si>
  <si>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</si>
  <si>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</si>
  <si>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</si>
  <si>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</si>
  <si>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</si>
  <si>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</si>
  <si>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</si>
  <si>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</si>
  <si>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</si>
  <si>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</si>
  <si>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</si>
  <si>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</si>
  <si>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</si>
  <si>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</si>
  <si>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</si>
  <si>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</si>
  <si>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</si>
  <si>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</si>
  <si>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</si>
  <si>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</si>
  <si>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</si>
  <si>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</si>
  <si>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</si>
  <si>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</si>
  <si>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</si>
  <si>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</si>
  <si>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</si>
  <si>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</si>
  <si>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</si>
  <si>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</si>
  <si>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</si>
  <si>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</si>
  <si>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</si>
  <si>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</si>
  <si>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</si>
  <si>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</si>
  <si>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</si>
  <si>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</si>
  <si>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</si>
  <si>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</si>
  <si>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</si>
  <si>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</si>
  <si>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</si>
  <si>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</si>
  <si>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</si>
  <si>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</si>
  <si>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</si>
  <si>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</si>
  <si>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</si>
  <si>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</si>
  <si>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</si>
  <si>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</si>
  <si>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</si>
  <si>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</si>
  <si>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</si>
  <si>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</si>
  <si>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</si>
  <si>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</si>
  <si>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</si>
  <si>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</si>
  <si>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</si>
  <si>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</si>
  <si>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</si>
  <si>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</si>
  <si>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</si>
  <si>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</si>
  <si>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</si>
  <si>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</si>
  <si>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</si>
  <si>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</si>
  <si>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</si>
  <si>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</si>
  <si>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</si>
  <si>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</si>
  <si>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</si>
  <si>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</si>
  <si>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</si>
  <si>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</si>
  <si>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</si>
  <si>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</si>
  <si>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</si>
  <si>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</si>
  <si>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</si>
  <si>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</si>
  <si>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</si>
  <si>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</si>
  <si>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</si>
  <si>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</si>
  <si>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</si>
  <si>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</si>
  <si>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</si>
  <si>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</si>
  <si>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</si>
  <si>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</si>
  <si>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</si>
  <si>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</si>
  <si>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</si>
  <si>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</si>
  <si>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</si>
  <si>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</si>
  <si>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</si>
  <si>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</si>
  <si>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</si>
  <si>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</si>
  <si>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</si>
  <si>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</si>
  <si>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</si>
  <si>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</si>
  <si>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</si>
  <si>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</si>
  <si>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</si>
  <si>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</si>
  <si>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</si>
  <si>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</si>
  <si>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</si>
  <si>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</si>
  <si>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</si>
  <si>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</si>
  <si>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</si>
  <si>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</si>
  <si>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</si>
  <si>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</si>
  <si>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</si>
  <si>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</si>
  <si>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</si>
  <si>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</si>
  <si>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</si>
  <si>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</si>
  <si>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</si>
  <si>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</si>
  <si>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</si>
  <si>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</si>
  <si>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</si>
  <si>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</si>
  <si>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</si>
  <si>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</si>
  <si>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</si>
  <si>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</si>
  <si>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</si>
  <si>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</si>
  <si>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</si>
  <si>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</si>
  <si>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</si>
  <si>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</si>
  <si>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</si>
  <si>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</si>
  <si>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</si>
  <si>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</si>
  <si>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</si>
  <si>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</si>
  <si>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</si>
  <si>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</si>
  <si>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</si>
  <si>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</si>
  <si>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</si>
  <si>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</si>
  <si>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</si>
  <si>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</si>
  <si>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</si>
  <si>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</si>
  <si>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</si>
  <si>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</si>
  <si>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</si>
  <si>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</si>
  <si>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</si>
  <si>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</si>
  <si>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</si>
  <si>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</si>
  <si>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</si>
  <si>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</si>
  <si>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</si>
  <si>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</si>
  <si>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</si>
  <si>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</si>
  <si>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</si>
  <si>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</si>
  <si>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</si>
  <si>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</si>
  <si>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</si>
  <si>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</si>
  <si>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</si>
  <si>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</si>
  <si>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</si>
  <si>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</si>
  <si>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</si>
  <si>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</si>
  <si>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</si>
  <si>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</si>
  <si>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</si>
  <si>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</si>
  <si>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</si>
  <si>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</si>
  <si>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</si>
  <si>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</si>
  <si>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</si>
  <si>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</si>
  <si>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</si>
  <si>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</si>
  <si>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</si>
  <si>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</si>
  <si>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</si>
  <si>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</si>
  <si>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</si>
  <si>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</si>
  <si>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</si>
  <si>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</si>
  <si>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</si>
  <si>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</si>
  <si>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</si>
  <si>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</si>
  <si>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</si>
  <si>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</si>
  <si>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</si>
  <si>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</si>
  <si>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</si>
  <si>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</si>
  <si>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</si>
  <si>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</si>
  <si>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</si>
  <si>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</si>
  <si>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</si>
  <si>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</si>
  <si>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</si>
  <si>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</si>
  <si>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</si>
  <si>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</si>
  <si>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</si>
  <si>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</si>
  <si>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</si>
  <si>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</si>
  <si>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</si>
  <si>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</si>
  <si>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</si>
  <si>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</si>
  <si>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</si>
  <si>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</si>
  <si>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</si>
  <si>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</si>
  <si>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</si>
  <si>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</si>
  <si>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</si>
  <si>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</si>
  <si>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</si>
  <si>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</si>
  <si>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</si>
  <si>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</si>
  <si>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</si>
  <si>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</si>
  <si>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</si>
  <si>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</si>
  <si>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</si>
  <si>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</si>
  <si>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</si>
  <si>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</si>
  <si>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</si>
  <si>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</si>
  <si>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</si>
  <si>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</si>
  <si>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</si>
  <si>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</si>
  <si>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</si>
  <si>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</si>
  <si>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</si>
  <si>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</si>
  <si>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</si>
  <si>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</si>
  <si>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</si>
  <si>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</si>
  <si>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</si>
  <si>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</si>
  <si>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</si>
  <si>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</si>
  <si>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</si>
  <si>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</si>
  <si>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</si>
  <si>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</si>
  <si>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</si>
  <si>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</si>
  <si>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</si>
  <si>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</si>
  <si>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</si>
  <si>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</si>
  <si>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</si>
  <si>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</si>
  <si>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</si>
  <si>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</si>
  <si>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</si>
  <si>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</si>
  <si>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</si>
  <si>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</si>
  <si>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</si>
  <si>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</si>
  <si>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</si>
  <si>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</si>
  <si>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</si>
  <si>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</si>
  <si>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</si>
  <si>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</si>
  <si>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</si>
  <si>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</si>
  <si>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</si>
  <si>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</si>
  <si>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</si>
  <si>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</si>
  <si>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</si>
  <si>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</si>
  <si>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</si>
  <si>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</si>
  <si>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</si>
  <si>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</si>
  <si>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</si>
  <si>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</si>
  <si>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</si>
  <si>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</si>
  <si>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</si>
  <si>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</si>
  <si>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</si>
  <si>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</si>
  <si>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</si>
  <si>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</si>
  <si>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</si>
  <si>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</si>
  <si>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</si>
  <si>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</si>
  <si>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</si>
  <si>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</si>
  <si>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</si>
  <si>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</si>
  <si>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</si>
  <si>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</si>
  <si>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</si>
  <si>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</si>
  <si>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</si>
  <si>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</si>
  <si>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</si>
  <si>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</si>
  <si>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</si>
  <si>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</si>
  <si>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</si>
  <si>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</si>
  <si>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</si>
  <si>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</si>
  <si>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</si>
  <si>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</si>
  <si>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</si>
  <si>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</si>
  <si>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</si>
  <si>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</si>
  <si>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</si>
  <si>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</si>
  <si>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</si>
  <si>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</si>
  <si>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</si>
  <si>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</si>
  <si>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</si>
  <si>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</si>
  <si>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</si>
  <si>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</si>
  <si>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</si>
  <si>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</si>
  <si>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</si>
  <si>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</si>
  <si>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</si>
  <si>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</si>
  <si>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</si>
  <si>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</si>
  <si>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</si>
  <si>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</si>
  <si>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</si>
  <si>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</si>
  <si>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</si>
  <si>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</si>
  <si>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</si>
  <si>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</si>
  <si>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</si>
  <si>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</si>
  <si>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</si>
  <si>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</si>
  <si>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</si>
  <si>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</si>
  <si>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</si>
  <si>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</si>
  <si>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</si>
  <si>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</si>
  <si>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</si>
  <si>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</si>
  <si>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</si>
  <si>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</si>
  <si>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</si>
  <si>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</si>
  <si>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</si>
  <si>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</si>
  <si>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</si>
  <si>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</si>
  <si>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</si>
  <si>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</si>
  <si>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</si>
  <si>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</si>
  <si>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</si>
  <si>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</si>
  <si>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</si>
  <si>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</si>
  <si>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</si>
  <si>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</si>
  <si>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</si>
  <si>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</si>
  <si>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</si>
  <si>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</si>
  <si>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</si>
  <si>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</si>
  <si>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</si>
  <si>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</si>
  <si>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</si>
  <si>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</si>
  <si>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</si>
  <si>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</si>
  <si>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</si>
  <si>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</si>
  <si>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</si>
  <si>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</si>
  <si>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</si>
  <si>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</si>
  <si>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</si>
  <si>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</si>
  <si>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</si>
  <si>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</si>
  <si>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</si>
  <si>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</si>
  <si>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</si>
  <si>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</si>
  <si>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</si>
  <si>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</si>
  <si>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</si>
  <si>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</si>
  <si>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</si>
  <si>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</si>
  <si>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</si>
  <si>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</si>
  <si>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</si>
  <si>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</si>
  <si>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</si>
  <si>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</si>
  <si>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</si>
  <si>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</si>
  <si>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</si>
  <si>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</si>
  <si>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</si>
  <si>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</si>
  <si>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</si>
  <si>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</si>
  <si>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</si>
  <si>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</si>
  <si>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</si>
  <si>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</si>
  <si>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</si>
  <si>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</si>
  <si>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</si>
  <si>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</si>
  <si>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</si>
  <si>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</si>
  <si>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</si>
  <si>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</si>
  <si>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</si>
  <si>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</si>
  <si>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</si>
  <si>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</si>
  <si>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</si>
  <si>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</si>
  <si>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</si>
  <si>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</si>
  <si>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</si>
  <si>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</si>
  <si>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</si>
  <si>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</si>
  <si>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</si>
  <si>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</si>
  <si>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</si>
  <si>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</si>
  <si>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</si>
  <si>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</si>
  <si>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</si>
  <si>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</si>
  <si>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</si>
  <si>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</si>
  <si>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</si>
  <si>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</si>
  <si>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</si>
  <si>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</si>
  <si>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</si>
  <si>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</si>
  <si>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</si>
  <si>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</si>
  <si>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</si>
  <si>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</si>
  <si>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</si>
  <si>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</si>
  <si>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</si>
  <si>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</si>
  <si>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</si>
  <si>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</si>
  <si>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</si>
  <si>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</si>
  <si>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</si>
  <si>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</si>
  <si>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</si>
  <si>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</si>
  <si>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</si>
  <si>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</si>
  <si>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</si>
  <si>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</si>
  <si>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</si>
  <si>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</si>
  <si>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</si>
  <si>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</si>
  <si>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</si>
  <si>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</si>
  <si>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</si>
  <si>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</si>
  <si>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</si>
  <si>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</si>
  <si>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</si>
  <si>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</si>
  <si>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</si>
  <si>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</si>
  <si>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</si>
  <si>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</si>
  <si>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</si>
  <si>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</si>
  <si>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</si>
  <si>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</si>
  <si>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</si>
  <si>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</si>
  <si>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</si>
  <si>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</si>
  <si>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</si>
  <si>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</si>
  <si>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</si>
  <si>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</si>
  <si>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</si>
  <si>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</si>
  <si>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</si>
  <si>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</si>
  <si>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</si>
  <si>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</si>
  <si>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</si>
  <si>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</si>
  <si>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</si>
  <si>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</si>
  <si>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</si>
  <si>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</si>
  <si>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</si>
  <si>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</si>
  <si>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</si>
  <si>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</si>
  <si>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</si>
  <si>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</si>
  <si>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</si>
  <si>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</si>
  <si>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</si>
  <si>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</si>
  <si>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</si>
  <si>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</si>
  <si>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</si>
  <si>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</si>
  <si>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</si>
  <si>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</si>
  <si>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</si>
  <si>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</si>
  <si>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</si>
  <si>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</si>
  <si>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</si>
  <si>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</si>
  <si>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</si>
  <si>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</si>
  <si>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</si>
  <si>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</si>
  <si>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</si>
  <si>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</si>
  <si>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</si>
  <si>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</si>
  <si>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</si>
  <si>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</si>
  <si>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</si>
  <si>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</si>
  <si>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</si>
  <si>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</si>
  <si>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</si>
  <si>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</si>
  <si>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</si>
  <si>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</si>
  <si>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</si>
  <si>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</si>
  <si>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</si>
  <si>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</si>
  <si>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</si>
  <si>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</si>
  <si>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</si>
  <si>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</si>
  <si>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</si>
  <si>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</si>
  <si>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</si>
  <si>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</si>
  <si>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</si>
  <si>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</si>
  <si>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</si>
  <si>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</si>
  <si>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</si>
  <si>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</si>
  <si>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</si>
  <si>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</si>
  <si>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</si>
  <si>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</si>
  <si>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</si>
  <si>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</si>
  <si>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</si>
  <si>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</si>
  <si>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</si>
  <si>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</si>
  <si>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</si>
  <si>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</si>
  <si>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</si>
  <si>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</si>
  <si>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</si>
  <si>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</si>
  <si>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</si>
  <si>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</si>
  <si>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</si>
  <si>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</si>
  <si>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</si>
  <si>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</si>
  <si>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</si>
  <si>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</si>
  <si>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</si>
  <si>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</si>
  <si>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</si>
  <si>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</si>
  <si>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</si>
  <si>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</si>
  <si>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</si>
  <si>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</si>
  <si>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</si>
  <si>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</si>
  <si>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</si>
  <si>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</si>
  <si>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</si>
  <si>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</si>
  <si>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</si>
  <si>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</si>
  <si>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</si>
  <si>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</si>
  <si>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</si>
  <si>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</si>
  <si>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</si>
  <si>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</si>
  <si>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</si>
  <si>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</si>
  <si>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</si>
  <si>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</si>
  <si>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</si>
  <si>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</si>
  <si>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</si>
  <si>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</si>
  <si>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</si>
  <si>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</si>
  <si>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</si>
  <si>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</si>
  <si>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</si>
  <si>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</si>
  <si>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</si>
  <si>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</si>
  <si>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</si>
  <si>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</si>
  <si>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</si>
  <si>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</si>
  <si>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</si>
  <si>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</si>
  <si>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</si>
  <si>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</si>
  <si>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</si>
  <si>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</si>
  <si>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</si>
  <si>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</si>
  <si>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</si>
  <si>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</si>
  <si>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</si>
  <si>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</si>
  <si>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</si>
  <si>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</si>
  <si>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</si>
  <si>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</si>
  <si>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</si>
  <si>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</si>
  <si>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</si>
  <si>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</si>
  <si>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</si>
  <si>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</si>
  <si>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</si>
  <si>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</si>
  <si>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</si>
  <si>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</si>
  <si>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</si>
  <si>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</si>
  <si>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</si>
  <si>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</si>
  <si>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</si>
  <si>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</si>
  <si>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</si>
  <si>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</si>
  <si>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</si>
  <si>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</si>
  <si>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</si>
  <si>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</si>
  <si>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</si>
  <si>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</si>
  <si>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</si>
  <si>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</si>
  <si>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</si>
  <si>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</si>
  <si>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</si>
  <si>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</si>
  <si>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</si>
  <si>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</si>
  <si>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</si>
  <si>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</si>
  <si>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</si>
  <si>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</si>
  <si>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</si>
  <si>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</si>
  <si>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</si>
  <si>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</si>
  <si>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</si>
  <si>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</si>
  <si>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</si>
  <si>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</si>
  <si>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</si>
  <si>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</si>
  <si>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</si>
  <si>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</si>
  <si>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</si>
  <si>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</si>
  <si>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</si>
  <si>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</si>
  <si>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</si>
  <si>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</si>
  <si>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</si>
  <si>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</si>
  <si>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</si>
  <si>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</si>
  <si>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</si>
  <si>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</si>
  <si>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</si>
  <si>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</si>
  <si>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</si>
  <si>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</si>
  <si>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</si>
  <si>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</si>
  <si>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</si>
  <si>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</si>
  <si>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</si>
  <si>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</si>
  <si>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</si>
  <si>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</si>
  <si>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</si>
  <si>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</si>
  <si>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</si>
  <si>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</si>
  <si>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</si>
  <si>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</si>
  <si>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</si>
  <si>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</si>
  <si>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</si>
  <si>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</si>
  <si>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</si>
  <si>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</si>
  <si>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</si>
  <si>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</si>
  <si>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</si>
  <si>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</si>
  <si>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</si>
  <si>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</si>
  <si>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</si>
  <si>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</si>
  <si>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</si>
  <si>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</si>
  <si>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</si>
  <si>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</si>
  <si>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</si>
  <si>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</si>
  <si>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</si>
  <si>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</si>
  <si>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</si>
  <si>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</si>
  <si>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</si>
  <si>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</si>
  <si>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</si>
  <si>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</si>
  <si>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</si>
  <si>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</si>
  <si>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</si>
  <si>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</si>
  <si>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</si>
  <si>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</si>
  <si>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</si>
  <si>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</si>
  <si>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</si>
  <si>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</si>
  <si>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</si>
  <si>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</si>
  <si>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</si>
  <si>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</si>
  <si>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</si>
  <si>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</si>
  <si>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</si>
  <si>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</si>
  <si>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</si>
  <si>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</si>
  <si>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</si>
  <si>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</si>
  <si>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</si>
  <si>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</si>
  <si>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</si>
  <si>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</si>
  <si>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</si>
  <si>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</si>
  <si>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</si>
  <si>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</si>
  <si>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</si>
  <si>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</si>
  <si>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</si>
  <si>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</si>
  <si>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</si>
  <si>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</si>
  <si>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</si>
  <si>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</si>
  <si>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</si>
  <si>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</si>
  <si>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</si>
  <si>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</si>
  <si>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</si>
  <si>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</si>
  <si>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</si>
  <si>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</si>
  <si>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</si>
  <si>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</si>
  <si>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</si>
  <si>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</si>
  <si>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</si>
  <si>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</si>
  <si>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</si>
  <si>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</si>
  <si>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</si>
  <si>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</si>
  <si>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</si>
  <si>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</si>
  <si>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</si>
  <si>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</si>
  <si>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</si>
  <si>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</si>
  <si>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</si>
  <si>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</si>
  <si>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</si>
  <si>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</si>
  <si>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</si>
  <si>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</si>
  <si>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</si>
  <si>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</si>
  <si>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</si>
  <si>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</si>
  <si>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</si>
  <si>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</si>
  <si>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</si>
  <si>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</si>
  <si>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</si>
  <si>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</si>
  <si>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</si>
  <si>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</si>
  <si>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</si>
  <si>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</si>
  <si>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</si>
  <si>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</si>
  <si>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</si>
  <si>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</si>
  <si>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</si>
  <si>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</si>
  <si>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</si>
  <si>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</si>
  <si>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</si>
  <si>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</si>
  <si>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</si>
  <si>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</si>
  <si>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</si>
  <si>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</si>
  <si>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</si>
  <si>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</si>
  <si>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</si>
  <si>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</si>
  <si>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</si>
  <si>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</si>
  <si>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</si>
  <si>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</si>
  <si>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</si>
  <si>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</si>
  <si>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</si>
  <si>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</si>
  <si>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</si>
  <si>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</si>
  <si>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</si>
  <si>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</si>
  <si>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</si>
  <si>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</si>
  <si>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</si>
  <si>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</si>
  <si>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</si>
  <si>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</si>
  <si>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</si>
  <si>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</si>
  <si>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</si>
  <si>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</si>
  <si>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</si>
  <si>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</si>
  <si>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</si>
  <si>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</si>
  <si>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</si>
  <si>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</si>
  <si>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</si>
  <si>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</si>
  <si>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</si>
  <si>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</si>
  <si>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</si>
  <si>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</si>
  <si>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</si>
  <si>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</si>
  <si>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</si>
  <si>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</si>
  <si>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</si>
  <si>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</si>
  <si>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</si>
  <si>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</si>
  <si>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</si>
  <si>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</si>
  <si>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</si>
  <si>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</si>
  <si>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</si>
  <si>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</si>
  <si>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</si>
  <si>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</si>
  <si>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</si>
  <si>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</si>
  <si>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</si>
  <si>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</si>
  <si>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</si>
  <si>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</si>
  <si>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</si>
  <si>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</si>
  <si>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</si>
  <si>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</si>
  <si>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</si>
  <si>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</si>
  <si>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</si>
  <si>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</si>
  <si>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</si>
  <si>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</si>
  <si>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</si>
  <si>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</si>
  <si>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</si>
  <si>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</si>
  <si>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</si>
  <si>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</si>
  <si>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</si>
  <si>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</si>
  <si>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</si>
  <si>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</si>
  <si>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</si>
  <si>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</si>
  <si>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</si>
  <si>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</si>
  <si>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</si>
  <si>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</si>
  <si>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</si>
  <si>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</si>
  <si>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</si>
  <si>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</si>
  <si>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</si>
  <si>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</si>
  <si>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</si>
  <si>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</si>
  <si>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</si>
  <si>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</si>
  <si>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</si>
  <si>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</si>
  <si>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</si>
  <si>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</si>
  <si>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</si>
  <si>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</si>
  <si>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</si>
  <si>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</si>
  <si>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</si>
  <si>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</si>
  <si>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</si>
  <si>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</si>
  <si>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</si>
  <si>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</si>
  <si>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</si>
  <si>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</si>
  <si>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</si>
  <si>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</si>
  <si>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</si>
  <si>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</si>
  <si>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</si>
  <si>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</si>
  <si>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</si>
  <si>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</si>
  <si>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</si>
  <si>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</si>
  <si>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</si>
  <si>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</si>
  <si>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</si>
  <si>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</si>
  <si>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</si>
  <si>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</si>
  <si>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</si>
  <si>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</si>
  <si>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</si>
  <si>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</si>
  <si>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</si>
  <si>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</si>
  <si>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</si>
  <si>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</si>
  <si>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</si>
  <si>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</si>
  <si>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</si>
  <si>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</si>
  <si>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</si>
  <si>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</si>
  <si>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</si>
  <si>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</si>
  <si>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</si>
  <si>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</si>
  <si>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</si>
  <si>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</si>
  <si>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</si>
  <si>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</si>
  <si>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</si>
  <si>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</si>
  <si>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</si>
  <si>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</si>
  <si>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</si>
  <si>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</si>
  <si>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</si>
  <si>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</si>
  <si>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</si>
  <si>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</si>
  <si>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</si>
  <si>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</si>
  <si>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</si>
  <si>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</si>
  <si>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</si>
  <si>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</si>
  <si>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</si>
  <si>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</si>
  <si>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</si>
  <si>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</si>
  <si>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</si>
  <si>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</si>
  <si>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</si>
  <si>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</si>
  <si>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</si>
  <si>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</si>
  <si>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</si>
  <si>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</si>
  <si>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</si>
  <si>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</si>
  <si>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</si>
  <si>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</si>
  <si>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</si>
  <si>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</si>
  <si>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</si>
  <si>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</si>
  <si>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</si>
  <si>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</si>
  <si>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</si>
  <si>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</si>
  <si>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</si>
  <si>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</si>
  <si>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</si>
  <si>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</si>
  <si>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</si>
  <si>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</si>
  <si>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</si>
  <si>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</si>
  <si>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</si>
  <si>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</si>
  <si>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</si>
  <si>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</si>
  <si>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</si>
  <si>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</si>
  <si>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</si>
  <si>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</si>
  <si>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</si>
  <si>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</si>
  <si>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</si>
  <si>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</si>
  <si>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</si>
  <si>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</si>
  <si>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</si>
  <si>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</si>
  <si>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</si>
  <si>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</si>
  <si>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</si>
  <si>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</si>
  <si>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</si>
  <si>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</si>
  <si>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</si>
  <si>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</si>
  <si>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</si>
  <si>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</si>
  <si>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</si>
  <si>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</si>
  <si>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</si>
  <si>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</si>
  <si>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</si>
  <si>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</si>
  <si>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</si>
  <si>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</si>
  <si>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</si>
  <si>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</si>
  <si>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</si>
  <si>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</si>
  <si>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</si>
  <si>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</si>
  <si>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</si>
  <si>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</si>
  <si>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</si>
  <si>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</si>
  <si>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</si>
  <si>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</si>
  <si>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</si>
  <si>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</si>
  <si>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</si>
  <si>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</si>
  <si>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</si>
  <si>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</si>
  <si>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</si>
  <si>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</si>
  <si>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</si>
  <si>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</si>
  <si>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</si>
  <si>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</si>
  <si>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</si>
  <si>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</si>
  <si>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</si>
  <si>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</si>
  <si>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</si>
  <si>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</si>
  <si>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</si>
  <si>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</si>
  <si>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</si>
  <si>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</si>
  <si>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</si>
  <si>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</si>
  <si>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</si>
  <si>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</si>
  <si>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</si>
  <si>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</si>
  <si>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</si>
  <si>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</si>
  <si>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</si>
  <si>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</si>
  <si>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</si>
  <si>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</si>
  <si>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</si>
  <si>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</si>
  <si>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</si>
  <si>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</si>
  <si>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</si>
  <si>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</si>
  <si>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</si>
  <si>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</si>
  <si>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</si>
  <si>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</si>
  <si>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</si>
  <si>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</si>
  <si>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</si>
  <si>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</si>
  <si>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</si>
  <si>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</si>
  <si>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</si>
  <si>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</si>
  <si>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</si>
  <si>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</si>
  <si>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</si>
  <si>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</si>
  <si>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</si>
  <si>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</si>
  <si>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</si>
  <si>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</si>
  <si>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</si>
  <si>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</si>
  <si>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</si>
  <si>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</si>
  <si>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</si>
  <si>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</si>
  <si>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</si>
  <si>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</si>
  <si>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</si>
  <si>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</si>
  <si>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</si>
  <si>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</si>
  <si>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</si>
  <si>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</si>
  <si>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</si>
  <si>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</si>
  <si>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</si>
  <si>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</si>
  <si>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</si>
  <si>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</si>
  <si>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</si>
  <si>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</si>
  <si>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</si>
  <si>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</si>
  <si>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</si>
  <si>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</si>
  <si>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</si>
  <si>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</si>
  <si>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</si>
  <si>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</si>
  <si>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</si>
  <si>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</si>
  <si>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</si>
  <si>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</si>
  <si>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</si>
  <si>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</si>
  <si>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</si>
  <si>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</si>
  <si>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</si>
  <si>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</si>
  <si>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</si>
  <si>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</si>
  <si>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</si>
  <si>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</si>
  <si>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</si>
  <si>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</si>
  <si>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</si>
  <si>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</si>
  <si>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</si>
  <si>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</si>
  <si>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</si>
  <si>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</si>
  <si>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</si>
  <si>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</si>
  <si>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</si>
  <si>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</si>
  <si>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</si>
  <si>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</si>
  <si>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</si>
  <si>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</si>
  <si>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</si>
  <si>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</si>
  <si>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</si>
  <si>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</si>
  <si>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</si>
  <si>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</si>
  <si>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</si>
  <si>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</si>
  <si>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</si>
  <si>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</si>
  <si>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</si>
  <si>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</si>
  <si>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</si>
  <si>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</si>
  <si>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</si>
  <si>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</si>
  <si>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</si>
  <si>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</si>
  <si>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</si>
  <si>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</si>
  <si>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</si>
  <si>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</si>
  <si>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</si>
  <si>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</si>
  <si>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</si>
  <si>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</si>
  <si>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</si>
  <si>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</si>
  <si>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</si>
  <si>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</si>
  <si>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</si>
  <si>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</si>
  <si>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</si>
  <si>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</si>
  <si>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</si>
  <si>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</si>
  <si>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</si>
  <si>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</si>
  <si>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</si>
  <si>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</si>
  <si>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</si>
  <si>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</si>
  <si>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</si>
  <si>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</si>
  <si>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</si>
  <si>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</si>
  <si>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</si>
  <si>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</si>
  <si>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</si>
  <si>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</si>
  <si>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</si>
  <si>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</si>
  <si>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</si>
  <si>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</si>
  <si>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</si>
  <si>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</si>
  <si>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</si>
  <si>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</si>
  <si>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</si>
  <si>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</si>
  <si>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</si>
  <si>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</si>
  <si>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</si>
  <si>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</si>
  <si>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</si>
  <si>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</si>
  <si>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</si>
  <si>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</si>
  <si>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</si>
  <si>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</si>
  <si>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</si>
  <si>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</si>
  <si>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</si>
  <si>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</si>
  <si>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</si>
  <si>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</si>
  <si>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</si>
  <si>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</si>
  <si>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</si>
  <si>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</si>
  <si>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</si>
  <si>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</si>
  <si>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</si>
  <si>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</si>
  <si>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</si>
  <si>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</si>
  <si>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</si>
  <si>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</si>
  <si>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</si>
  <si>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</si>
  <si>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</si>
  <si>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</si>
  <si>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</si>
  <si>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</si>
  <si>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</si>
  <si>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</si>
  <si>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</si>
  <si>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</si>
  <si>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</si>
  <si>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</si>
  <si>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</si>
  <si>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</si>
  <si>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</si>
  <si>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</si>
  <si>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</si>
  <si>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</si>
  <si>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</si>
  <si>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</si>
  <si>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</si>
  <si>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</si>
  <si>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</si>
  <si>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</si>
  <si>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</si>
  <si>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</si>
  <si>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</si>
  <si>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</si>
  <si>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</si>
  <si>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</si>
  <si>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</si>
  <si>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</si>
  <si>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</si>
  <si>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</si>
  <si>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</si>
  <si>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</si>
  <si>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</si>
  <si>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</si>
  <si>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</si>
  <si>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</si>
  <si>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</si>
  <si>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</si>
  <si>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</si>
  <si>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</si>
  <si>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</si>
  <si>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</si>
  <si>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</si>
  <si>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</si>
  <si>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</si>
  <si>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</si>
  <si>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</si>
  <si>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</si>
  <si>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</si>
  <si>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</si>
  <si>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</si>
  <si>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</si>
  <si>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</si>
  <si>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</si>
  <si>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</si>
  <si>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</si>
  <si>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</si>
  <si>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</si>
  <si>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</si>
  <si>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</si>
  <si>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</si>
  <si>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</si>
  <si>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</si>
  <si>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</si>
  <si>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</si>
  <si>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</si>
  <si>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</si>
  <si>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</si>
  <si>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</si>
  <si>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</si>
  <si>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</si>
  <si>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</si>
  <si>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</si>
  <si>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</si>
  <si>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</si>
  <si>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</si>
  <si>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</si>
  <si>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</si>
  <si>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</si>
  <si>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</si>
  <si>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</si>
  <si>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</si>
  <si>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</si>
  <si>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</si>
  <si>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</si>
  <si>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</si>
  <si>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</si>
  <si>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</si>
  <si>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</si>
  <si>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</si>
  <si>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</si>
  <si>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</si>
  <si>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</si>
  <si>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</si>
  <si>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</si>
  <si>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</si>
  <si>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</si>
  <si>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</si>
  <si>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</si>
  <si>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</si>
  <si>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</si>
  <si>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</si>
  <si>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</si>
  <si>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</si>
  <si>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</si>
  <si>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</si>
  <si>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</si>
  <si>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</si>
  <si>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</si>
  <si>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</si>
  <si>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</si>
  <si>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</si>
  <si>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</si>
  <si>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</si>
  <si>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</si>
  <si>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</si>
  <si>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</si>
  <si>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</si>
  <si>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</si>
  <si>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</si>
  <si>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</si>
  <si>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</si>
  <si>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</si>
  <si>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</si>
  <si>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</si>
  <si>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</si>
  <si>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</si>
  <si>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</si>
  <si>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</si>
  <si>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</si>
  <si>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</si>
  <si>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</si>
  <si>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</si>
  <si>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</si>
  <si>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</si>
  <si>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</si>
  <si>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</si>
  <si>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</si>
  <si>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</si>
  <si>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</si>
  <si>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</si>
  <si>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</si>
  <si>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</si>
  <si>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</si>
  <si>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</si>
  <si>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</si>
  <si>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</si>
  <si>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</si>
  <si>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</si>
  <si>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</si>
  <si>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</si>
  <si>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</si>
  <si>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</si>
  <si>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</si>
  <si>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</si>
  <si>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</si>
  <si>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</si>
  <si>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</si>
  <si>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</si>
  <si>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</si>
  <si>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</si>
  <si>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</si>
  <si>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</si>
  <si>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</si>
  <si>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</si>
  <si>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</si>
  <si>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</si>
  <si>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</si>
  <si>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</si>
  <si>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</si>
  <si>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</si>
  <si>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</si>
  <si>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</si>
  <si>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</si>
  <si>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</si>
  <si>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</si>
  <si>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</si>
  <si>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</si>
  <si>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</si>
  <si>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</si>
  <si>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</si>
  <si>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</si>
  <si>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</si>
  <si>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</si>
  <si>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</si>
  <si>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</si>
  <si>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</si>
  <si>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</si>
  <si>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</si>
  <si>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</si>
  <si>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</si>
  <si>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</si>
  <si>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</si>
  <si>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</si>
  <si>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</si>
  <si>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</si>
  <si>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</si>
  <si>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</si>
  <si>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</si>
  <si>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</si>
  <si>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</si>
  <si>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</si>
  <si>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</si>
  <si>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</si>
  <si>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</si>
  <si>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</si>
  <si>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</si>
  <si>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</si>
  <si>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</si>
  <si>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</si>
  <si>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</si>
  <si>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</si>
  <si>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</si>
  <si>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</si>
  <si>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</si>
  <si>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</si>
  <si>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</si>
  <si>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</si>
  <si>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</si>
  <si>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</si>
  <si>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</si>
  <si>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</si>
  <si>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</si>
  <si>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</si>
  <si>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</si>
  <si>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</si>
  <si>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</si>
  <si>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</si>
  <si>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</si>
  <si>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</si>
  <si>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</si>
  <si>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</si>
  <si>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</si>
  <si>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</si>
  <si>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</si>
  <si>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</si>
  <si>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</si>
  <si>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</si>
  <si>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</si>
  <si>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</si>
  <si>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</si>
  <si>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</si>
  <si>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</si>
  <si>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</si>
  <si>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</si>
  <si>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</si>
  <si>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</si>
  <si>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</si>
  <si>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</si>
  <si>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</si>
  <si>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</si>
  <si>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</si>
  <si>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</si>
  <si>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</si>
  <si>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</si>
  <si>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</si>
  <si>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</si>
  <si>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</si>
  <si>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</si>
  <si>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</si>
  <si>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</si>
  <si>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</si>
  <si>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</si>
  <si>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</si>
  <si>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</si>
  <si>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</si>
  <si>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</si>
  <si>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</si>
  <si>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</si>
  <si>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</si>
  <si>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</si>
  <si>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</si>
  <si>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</si>
  <si>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</si>
  <si>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</si>
  <si>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</si>
  <si>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</si>
  <si>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</si>
  <si>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</si>
  <si>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</si>
  <si>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</si>
  <si>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</si>
  <si>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</si>
  <si>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</si>
  <si>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</si>
  <si>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</si>
  <si>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</si>
  <si>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</si>
  <si>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</si>
  <si>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</si>
  <si>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</si>
  <si>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</si>
  <si>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</si>
  <si>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</si>
  <si>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</si>
  <si>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</si>
  <si>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</si>
  <si>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</si>
  <si>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</si>
  <si>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</si>
  <si>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</si>
  <si>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</si>
  <si>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</si>
  <si>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</si>
  <si>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</si>
  <si>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</si>
  <si>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</si>
  <si>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</si>
  <si>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</si>
  <si>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</si>
  <si>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</si>
  <si>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</si>
  <si>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</si>
  <si>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</si>
  <si>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</si>
  <si>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</si>
  <si>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</si>
  <si>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</si>
  <si>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</si>
  <si>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</si>
  <si>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</si>
  <si>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</si>
  <si>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</si>
  <si>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</si>
  <si>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</si>
  <si>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</si>
  <si>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</si>
  <si>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</si>
  <si>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</si>
  <si>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</si>
  <si>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</si>
  <si>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</si>
  <si>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</si>
  <si>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</si>
  <si>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</si>
  <si>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</si>
  <si>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</si>
  <si>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</si>
  <si>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</si>
  <si>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</si>
  <si>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</si>
  <si>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</si>
  <si>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</si>
  <si>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</si>
  <si>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</si>
  <si>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</si>
  <si>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</si>
  <si>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</si>
  <si>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</si>
  <si>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</si>
  <si>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</si>
  <si>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</si>
  <si>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</si>
  <si>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</si>
  <si>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</si>
  <si>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</si>
  <si>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</si>
  <si>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</si>
  <si>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</si>
  <si>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</si>
  <si>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</si>
  <si>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</si>
  <si>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</si>
  <si>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</si>
  <si>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</si>
  <si>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</si>
  <si>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</si>
  <si>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</si>
  <si>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</si>
  <si>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</si>
  <si>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</si>
  <si>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</si>
  <si>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</si>
  <si>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</si>
  <si>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</si>
  <si>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</si>
  <si>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</si>
  <si>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</si>
  <si>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</si>
  <si>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</si>
  <si>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</si>
  <si>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</si>
  <si>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</si>
  <si>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</si>
  <si>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</si>
  <si>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</si>
  <si>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</si>
  <si>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</si>
  <si>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</si>
  <si>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</si>
  <si>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</si>
  <si>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</si>
  <si>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</si>
  <si>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</si>
  <si>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</si>
  <si>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</si>
  <si>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</si>
  <si>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</si>
  <si>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</si>
  <si>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</si>
  <si>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</si>
  <si>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</si>
  <si>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</si>
  <si>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</si>
  <si>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</si>
  <si>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</si>
  <si>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</si>
  <si>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</si>
  <si>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</si>
  <si>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</si>
  <si>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</si>
  <si>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</si>
  <si>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</si>
  <si>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</si>
  <si>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</si>
  <si>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</si>
  <si>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</si>
  <si>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</si>
  <si>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</si>
  <si>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</si>
  <si>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</si>
  <si>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</si>
  <si>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</si>
  <si>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</si>
  <si>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</si>
  <si>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</si>
  <si>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</si>
  <si>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</si>
  <si>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</si>
  <si>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</si>
  <si>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</si>
  <si>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</si>
  <si>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</si>
  <si>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</si>
  <si>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</si>
  <si>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</si>
  <si>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</si>
  <si>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</si>
  <si>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</si>
  <si>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</si>
  <si>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</si>
  <si>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</si>
  <si>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</si>
  <si>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</si>
  <si>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</si>
  <si>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</si>
  <si>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</si>
  <si>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</si>
  <si>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</si>
  <si>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</si>
  <si>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</si>
  <si>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</si>
  <si>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</si>
  <si>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</si>
  <si>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</si>
  <si>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</si>
  <si>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</si>
  <si>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</si>
  <si>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</si>
  <si>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</si>
  <si>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</si>
  <si>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</si>
  <si>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</si>
  <si>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</si>
  <si>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</si>
  <si>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</si>
  <si>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</si>
  <si>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</si>
  <si>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</si>
  <si>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</si>
  <si>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</si>
  <si>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</si>
  <si>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</si>
  <si>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</si>
  <si>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</si>
  <si>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</si>
  <si>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</si>
  <si>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</si>
  <si>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</si>
  <si>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</si>
  <si>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</si>
  <si>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</si>
  <si>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</si>
  <si>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</si>
  <si>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</si>
  <si>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</si>
  <si>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</si>
  <si>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</si>
  <si>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</si>
  <si>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</si>
  <si>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</si>
  <si>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</si>
  <si>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</si>
  <si>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</si>
  <si>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</si>
  <si>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</si>
  <si>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</si>
  <si>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</si>
  <si>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</si>
  <si>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</si>
  <si>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</si>
  <si>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</si>
  <si>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</si>
  <si>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</si>
  <si>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</si>
  <si>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</si>
  <si>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</si>
  <si>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</si>
  <si>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</si>
  <si>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</si>
  <si>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</si>
  <si>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</si>
  <si>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</si>
  <si>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</si>
  <si>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</si>
  <si>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</si>
  <si>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</si>
  <si>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</si>
  <si>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</si>
  <si>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</si>
  <si>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</si>
  <si>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</si>
  <si>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</si>
  <si>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</si>
  <si>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</si>
  <si>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</si>
  <si>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</si>
  <si>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</si>
  <si>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</si>
  <si>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</si>
  <si>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</si>
  <si>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</si>
  <si>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</si>
  <si>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</si>
  <si>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</si>
  <si>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</si>
  <si>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</si>
  <si>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</si>
  <si>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</si>
  <si>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</si>
  <si>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</si>
  <si>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</si>
  <si>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</si>
  <si>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</si>
  <si>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</si>
  <si>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</si>
  <si>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</si>
  <si>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</si>
  <si>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</si>
  <si>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</si>
  <si>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</si>
  <si>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</si>
  <si>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</si>
  <si>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</si>
  <si>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</si>
  <si>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</si>
  <si>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</si>
  <si>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</si>
  <si>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</si>
  <si>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</si>
  <si>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</si>
  <si>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</si>
  <si>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</si>
  <si>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</si>
  <si>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</si>
  <si>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</si>
  <si>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</si>
  <si>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</si>
  <si>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</si>
  <si>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</si>
  <si>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</si>
  <si>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</si>
  <si>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</si>
  <si>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</si>
  <si>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</si>
  <si>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</si>
  <si>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</si>
  <si>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</si>
  <si>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</si>
  <si>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</si>
  <si>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</si>
  <si>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</si>
  <si>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</si>
  <si>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</si>
  <si>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</si>
  <si>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</si>
  <si>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</si>
  <si>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</si>
  <si>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</si>
  <si>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</si>
  <si>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</si>
  <si>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</si>
  <si>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</si>
  <si>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</si>
  <si>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</si>
  <si>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</si>
  <si>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</si>
  <si>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</si>
  <si>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</si>
  <si>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</si>
  <si>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</si>
  <si>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</si>
  <si>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</si>
  <si>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</si>
  <si>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</si>
  <si>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</si>
  <si>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</si>
  <si>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</si>
  <si>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</si>
  <si>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</si>
  <si>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</si>
  <si>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</si>
  <si>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</si>
  <si>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</si>
  <si>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</si>
  <si>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</si>
  <si>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</si>
  <si>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</si>
  <si>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</si>
  <si>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</si>
  <si>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</si>
  <si>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</si>
  <si>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</si>
  <si>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</si>
  <si>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</si>
  <si>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</si>
  <si>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</si>
  <si>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</si>
  <si>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</si>
  <si>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</si>
  <si>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</si>
  <si>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</si>
  <si>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</si>
  <si>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</si>
  <si>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</si>
  <si>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</si>
  <si>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</si>
  <si>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</si>
  <si>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</si>
  <si>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</si>
  <si>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</si>
  <si>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</si>
  <si>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</si>
  <si>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</si>
  <si>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</si>
  <si>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</si>
  <si>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</si>
  <si>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</si>
  <si>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</si>
  <si>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</si>
  <si>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</si>
  <si>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</si>
  <si>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</si>
  <si>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</si>
  <si>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</si>
  <si>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</si>
  <si>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</si>
  <si>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</si>
  <si>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</si>
  <si>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</si>
  <si>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</si>
  <si>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</si>
  <si>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</si>
  <si>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</si>
  <si>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</si>
  <si>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</si>
  <si>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</si>
  <si>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</si>
  <si>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</si>
  <si>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</si>
  <si>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</si>
  <si>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</si>
  <si>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</si>
  <si>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</si>
  <si>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</si>
  <si>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</si>
  <si>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</si>
  <si>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</si>
  <si>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</si>
  <si>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</si>
  <si>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</si>
  <si>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</si>
  <si>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</si>
  <si>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</si>
  <si>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</si>
  <si>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</si>
  <si>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</si>
  <si>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</si>
  <si>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</si>
  <si>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</si>
  <si>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</si>
  <si>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</si>
  <si>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</si>
  <si>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</si>
  <si>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</si>
  <si>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</si>
  <si>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</si>
  <si>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</si>
  <si>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</si>
  <si>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</si>
  <si>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</si>
  <si>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</si>
  <si>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</si>
  <si>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</si>
  <si>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</si>
  <si>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</si>
  <si>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</si>
  <si>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</si>
  <si>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</si>
  <si>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</si>
  <si>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</si>
  <si>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</si>
  <si>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</si>
  <si>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</si>
  <si>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</si>
  <si>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</si>
  <si>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</si>
  <si>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</si>
  <si>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</si>
  <si>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</si>
  <si>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</si>
  <si>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</si>
  <si>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</si>
  <si>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</si>
  <si>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</si>
  <si>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</si>
  <si>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</si>
  <si>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</si>
  <si>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</si>
  <si>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</si>
  <si>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</si>
  <si>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</si>
  <si>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</si>
  <si>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</si>
  <si>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</si>
  <si>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</si>
  <si>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</si>
  <si>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</si>
  <si>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</si>
  <si>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</si>
  <si>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</si>
  <si>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</si>
  <si>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</si>
  <si>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</si>
  <si>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</si>
  <si>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</si>
  <si>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</si>
  <si>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</si>
  <si>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</si>
  <si>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</si>
  <si>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</si>
  <si>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</si>
  <si>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</si>
  <si>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</si>
  <si>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</si>
  <si>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</si>
  <si>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</si>
  <si>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</si>
  <si>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</si>
  <si>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</si>
  <si>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</si>
  <si>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</si>
  <si>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</si>
  <si>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</si>
  <si>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</si>
  <si>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</si>
  <si>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</si>
  <si>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</si>
  <si>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</si>
  <si>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</si>
  <si>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</si>
  <si>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</si>
  <si>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</si>
  <si>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</si>
  <si>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</si>
  <si>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</si>
  <si>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</si>
  <si>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</si>
  <si>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</si>
  <si>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</si>
  <si>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</si>
  <si>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</si>
  <si>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</si>
  <si>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</si>
  <si>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</si>
  <si>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</si>
  <si>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</si>
  <si>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</si>
  <si>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</si>
  <si>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</si>
  <si>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</si>
  <si>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</si>
  <si>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</si>
  <si>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</si>
  <si>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</si>
  <si>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</si>
  <si>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</si>
  <si>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</si>
  <si>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</si>
  <si>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</si>
  <si>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</si>
  <si>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</si>
  <si>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</si>
  <si>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</si>
  <si>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</si>
  <si>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</si>
  <si>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</si>
  <si>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</si>
  <si>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</si>
  <si>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</si>
  <si>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</si>
  <si>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</si>
  <si>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</si>
  <si>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</si>
  <si>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</si>
  <si>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</si>
  <si>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</si>
  <si>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</si>
  <si>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</si>
  <si>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</si>
  <si>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</si>
  <si>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</si>
  <si>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</si>
  <si>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</si>
  <si>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</si>
  <si>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</si>
  <si>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</si>
  <si>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</si>
  <si>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</si>
  <si>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</si>
  <si>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</si>
  <si>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</si>
  <si>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</si>
  <si>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</si>
  <si>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</si>
  <si>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</si>
  <si>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</si>
  <si>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</si>
  <si>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</si>
  <si>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</si>
  <si>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</si>
  <si>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</si>
  <si>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</si>
  <si>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</si>
  <si>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</si>
  <si>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</si>
  <si>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</si>
  <si>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</si>
  <si>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</si>
  <si>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</si>
  <si>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</si>
  <si>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</si>
  <si>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</si>
  <si>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</si>
  <si>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</si>
  <si>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</si>
  <si>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</si>
  <si>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</si>
  <si>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</si>
  <si>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</si>
  <si>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</si>
  <si>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</si>
  <si>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</si>
  <si>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</si>
  <si>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</si>
  <si>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</si>
  <si>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</si>
  <si>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</si>
  <si>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</si>
  <si>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</si>
  <si>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</si>
  <si>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</si>
  <si>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</si>
  <si>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</si>
  <si>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</si>
  <si>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</si>
  <si>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</si>
  <si>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</si>
  <si>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</si>
  <si>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</si>
  <si>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</si>
  <si>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</si>
  <si>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</si>
  <si>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</si>
  <si>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</si>
  <si>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</si>
  <si>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</si>
  <si>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</si>
  <si>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</si>
  <si>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</si>
  <si>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</si>
  <si>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</si>
  <si>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</si>
  <si>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</si>
  <si>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</si>
  <si>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</si>
  <si>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</si>
  <si>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</si>
  <si>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</si>
  <si>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</si>
  <si>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</si>
  <si>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</si>
  <si>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</si>
  <si>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</si>
  <si>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</si>
  <si>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</si>
  <si>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</si>
  <si>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</si>
  <si>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</si>
  <si>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</si>
  <si>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</si>
  <si>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</si>
  <si>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</si>
  <si>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</si>
  <si>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</si>
  <si>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</si>
  <si>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</si>
  <si>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</si>
  <si>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</si>
  <si>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</si>
  <si>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</si>
  <si>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</si>
  <si>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</si>
  <si>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</si>
  <si>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</si>
  <si>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</si>
  <si>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</si>
  <si>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</si>
  <si>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</si>
  <si>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</si>
  <si>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</si>
  <si>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</si>
  <si>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</si>
  <si>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</si>
  <si>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</si>
  <si>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</si>
  <si>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</si>
  <si>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</si>
  <si>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</si>
  <si>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</si>
  <si>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</si>
  <si>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</si>
  <si>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</si>
  <si>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</si>
  <si>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</si>
  <si>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</si>
  <si>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</si>
  <si>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</si>
  <si>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</si>
  <si>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</si>
  <si>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</si>
  <si>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</si>
  <si>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</si>
  <si>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</si>
  <si>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</si>
  <si>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</si>
  <si>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</si>
  <si>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</si>
  <si>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</si>
  <si>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</si>
  <si>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</si>
  <si>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</si>
  <si>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</si>
  <si>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</si>
  <si>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</si>
  <si>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</si>
  <si>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</si>
  <si>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</si>
  <si>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</si>
  <si>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</si>
  <si>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</si>
  <si>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</si>
  <si>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</si>
  <si>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</si>
  <si>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</si>
  <si>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</si>
  <si>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</si>
  <si>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</si>
  <si>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</si>
  <si>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</si>
  <si>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</si>
  <si>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</si>
  <si>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</si>
  <si>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</si>
  <si>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</si>
  <si>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</si>
  <si>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</si>
  <si>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</si>
  <si>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</si>
  <si>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</si>
  <si>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</si>
  <si>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</si>
  <si>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</si>
  <si>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</si>
  <si>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</si>
  <si>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</si>
  <si>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</si>
  <si>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</si>
  <si>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</si>
  <si>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</si>
  <si>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</si>
  <si>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</si>
  <si>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</si>
  <si>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</si>
  <si>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</si>
  <si>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</si>
  <si>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</si>
  <si>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</si>
  <si>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</si>
  <si>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</si>
  <si>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</si>
  <si>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</si>
  <si>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</si>
  <si>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</si>
  <si>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</si>
  <si>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</si>
  <si>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</si>
  <si>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</si>
  <si>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</si>
  <si>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</si>
  <si>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</si>
  <si>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</si>
  <si>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</si>
  <si>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</si>
  <si>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</si>
  <si>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</si>
  <si>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</si>
  <si>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</si>
  <si>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</si>
  <si>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</si>
  <si>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</si>
  <si>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</si>
  <si>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</si>
  <si>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</si>
  <si>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</si>
  <si>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</si>
  <si>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</si>
  <si>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</si>
  <si>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</si>
  <si>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</si>
  <si>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</si>
  <si>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</si>
  <si>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</si>
  <si>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</si>
  <si>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</si>
  <si>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</si>
  <si>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</si>
  <si>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</si>
  <si>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</si>
  <si>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</si>
  <si>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</si>
  <si>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</si>
  <si>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</si>
  <si>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</si>
  <si>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</si>
  <si>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</si>
  <si>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</si>
  <si>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</si>
  <si>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</si>
  <si>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</si>
  <si>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</si>
  <si>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</si>
  <si>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</si>
  <si>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</si>
  <si>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</si>
  <si>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</si>
  <si>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</si>
  <si>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</si>
  <si>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</si>
  <si>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</si>
  <si>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</si>
  <si>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</si>
  <si>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</si>
  <si>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</si>
  <si>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</si>
  <si>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</si>
  <si>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</si>
  <si>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</si>
  <si>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</si>
  <si>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</si>
  <si>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</si>
  <si>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</si>
  <si>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</si>
  <si>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</si>
  <si>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</si>
  <si>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</si>
  <si>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</si>
  <si>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</si>
  <si>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</si>
  <si>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</si>
  <si>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</si>
  <si>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</si>
  <si>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</si>
  <si>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</si>
  <si>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</si>
  <si>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</si>
  <si>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</si>
  <si>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</si>
  <si>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</si>
  <si>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</si>
  <si>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</si>
  <si>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</si>
  <si>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</si>
  <si>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</si>
  <si>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</si>
  <si>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</si>
  <si>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</si>
  <si>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</si>
  <si>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</si>
  <si>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</si>
  <si>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</si>
  <si>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</si>
  <si>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</si>
  <si>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</si>
  <si>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</si>
  <si>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</si>
  <si>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</si>
  <si>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</si>
  <si>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</si>
  <si>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</si>
  <si>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</si>
  <si>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</si>
  <si>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</si>
  <si>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</si>
  <si>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</si>
  <si>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</si>
  <si>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</si>
  <si>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</si>
  <si>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</si>
  <si>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</si>
  <si>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</si>
  <si>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</si>
  <si>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</si>
  <si>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</si>
  <si>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</si>
  <si>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</si>
  <si>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</si>
  <si>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</si>
  <si>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</si>
  <si>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</si>
  <si>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</si>
  <si>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</si>
  <si>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</si>
  <si>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</si>
  <si>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</si>
  <si>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</si>
  <si>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</si>
  <si>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</si>
  <si>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</si>
  <si>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</si>
  <si>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</si>
  <si>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</si>
  <si>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</si>
  <si>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</si>
  <si>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</si>
  <si>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</si>
  <si>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</si>
  <si>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</si>
  <si>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</si>
  <si>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</si>
  <si>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</si>
  <si>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</si>
  <si>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</si>
  <si>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</si>
  <si>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</si>
  <si>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</si>
  <si>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</si>
  <si>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</si>
  <si>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</si>
  <si>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</si>
  <si>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</si>
  <si>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</si>
  <si>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</si>
  <si>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</si>
  <si>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</si>
  <si>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</si>
  <si>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</si>
  <si>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</si>
  <si>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</si>
  <si>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</si>
  <si>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</si>
  <si>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</si>
  <si>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</si>
  <si>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</si>
  <si>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</si>
  <si>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</si>
  <si>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</si>
  <si>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</si>
  <si>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</si>
  <si>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</si>
  <si>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</si>
  <si>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</si>
  <si>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</si>
  <si>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</si>
  <si>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</si>
  <si>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</si>
  <si>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</si>
  <si>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</si>
  <si>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</si>
  <si>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</si>
  <si>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</si>
  <si>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</si>
  <si>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</si>
  <si>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</si>
  <si>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</si>
  <si>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</si>
  <si>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</si>
  <si>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</si>
  <si>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</si>
  <si>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</si>
  <si>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</si>
  <si>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</si>
  <si>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</si>
  <si>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</si>
  <si>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</si>
  <si>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</si>
  <si>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</si>
  <si>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</si>
  <si>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</si>
  <si>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</si>
  <si>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</si>
  <si>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</si>
  <si>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</si>
  <si>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</si>
  <si>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</si>
  <si>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</si>
  <si>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</si>
  <si>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</si>
  <si>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</si>
  <si>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</si>
  <si>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</si>
  <si>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</si>
  <si>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</si>
  <si>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</si>
  <si>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</si>
  <si>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</si>
  <si>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</si>
  <si>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</si>
  <si>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</si>
  <si>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</si>
  <si>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</si>
  <si>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</si>
  <si>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</si>
  <si>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</si>
  <si>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</si>
  <si>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</si>
  <si>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</si>
  <si>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</si>
  <si>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</si>
  <si>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</si>
  <si>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</si>
  <si>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</si>
  <si>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</si>
  <si>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</si>
  <si>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</si>
  <si>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</si>
  <si>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</si>
  <si>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</si>
  <si>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</si>
  <si>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</si>
  <si>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</si>
  <si>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</si>
  <si>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</si>
  <si>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</si>
  <si>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</si>
  <si>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</si>
  <si>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</si>
  <si>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</si>
  <si>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</si>
  <si>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</si>
  <si>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</si>
  <si>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</si>
  <si>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</si>
  <si>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</si>
  <si>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</si>
  <si>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</si>
  <si>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</si>
  <si>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</si>
  <si>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</si>
  <si>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</si>
  <si>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</si>
  <si>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</si>
  <si>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</si>
  <si>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</si>
  <si>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</si>
  <si>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</si>
  <si>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</si>
  <si>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</si>
  <si>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</si>
  <si>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</si>
  <si>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</si>
  <si>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</si>
  <si>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</si>
  <si>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</si>
  <si>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</si>
  <si>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</si>
  <si>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</si>
  <si>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</si>
  <si>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</si>
  <si>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</si>
  <si>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</si>
  <si>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</si>
  <si>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</si>
  <si>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</si>
  <si>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</si>
  <si>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</si>
  <si>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</si>
  <si>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</si>
  <si>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</si>
  <si>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</si>
  <si>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</si>
  <si>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</si>
  <si>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</si>
  <si>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</si>
  <si>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</si>
  <si>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</si>
  <si>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</si>
  <si>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</si>
  <si>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</si>
  <si>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</si>
  <si>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</si>
  <si>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</si>
  <si>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</si>
  <si>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</si>
  <si>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</si>
  <si>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</si>
  <si>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</si>
  <si>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</si>
  <si>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</si>
  <si>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</si>
  <si>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</si>
  <si>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</si>
  <si>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</si>
  <si>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</si>
  <si>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</si>
  <si>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</si>
  <si>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</si>
  <si>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</si>
  <si>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</si>
  <si>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</si>
  <si>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</si>
  <si>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</si>
  <si>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</si>
  <si>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</si>
  <si>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</si>
  <si>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</si>
  <si>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</si>
  <si>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</si>
  <si>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</si>
  <si>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</si>
  <si>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</si>
  <si>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</si>
  <si>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</si>
  <si>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</si>
  <si>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</si>
  <si>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</si>
  <si>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</si>
  <si>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</si>
  <si>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</si>
  <si>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</si>
  <si>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</si>
  <si>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</si>
  <si>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</si>
  <si>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</si>
  <si>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</si>
  <si>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</si>
  <si>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</si>
  <si>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</si>
  <si>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</si>
  <si>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</si>
  <si>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</si>
  <si>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</si>
  <si>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</si>
  <si>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</si>
  <si>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</si>
  <si>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</si>
  <si>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</si>
  <si>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</si>
  <si>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</si>
  <si>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</si>
  <si>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</si>
  <si>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</si>
  <si>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</si>
  <si>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</si>
  <si>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</si>
  <si>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</si>
  <si>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</si>
  <si>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</si>
  <si>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</si>
  <si>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</si>
  <si>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</si>
  <si>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</si>
  <si>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</si>
  <si>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</si>
  <si>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</si>
  <si>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</si>
  <si>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</si>
  <si>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</si>
  <si>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</si>
  <si>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</si>
  <si>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</si>
  <si>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</si>
  <si>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</si>
  <si>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</si>
  <si>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</si>
  <si>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</si>
  <si>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</si>
  <si>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</si>
  <si>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</si>
  <si>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</si>
  <si>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</si>
  <si>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</si>
  <si>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</si>
  <si>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</si>
  <si>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</si>
  <si>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</si>
  <si>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</si>
  <si>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</si>
  <si>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</si>
  <si>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</si>
  <si>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</si>
  <si>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</si>
  <si>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</si>
  <si>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</si>
  <si>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</si>
  <si>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</si>
  <si>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</si>
  <si>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</si>
  <si>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</si>
  <si>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</si>
  <si>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</si>
  <si>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</si>
  <si>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</si>
  <si>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</si>
  <si>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</si>
  <si>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</si>
  <si>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</si>
  <si>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</si>
  <si>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</si>
  <si>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</si>
  <si>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</si>
  <si>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</si>
  <si>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</si>
  <si>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</si>
  <si>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</si>
  <si>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</si>
  <si>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</si>
  <si>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</si>
  <si>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</si>
  <si>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</si>
  <si>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</si>
  <si>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</si>
  <si>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</si>
  <si>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</si>
  <si>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</si>
  <si>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</si>
  <si>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</si>
  <si>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</si>
  <si>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</si>
  <si>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</si>
  <si>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</si>
  <si>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</si>
  <si>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</si>
  <si>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</si>
  <si>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</si>
  <si>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</si>
  <si>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</si>
  <si>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</si>
  <si>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</si>
  <si>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</si>
  <si>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</si>
  <si>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</si>
  <si>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</si>
  <si>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</si>
  <si>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</si>
  <si>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</si>
  <si>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</si>
  <si>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</si>
  <si>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</si>
  <si>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</si>
  <si>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</si>
  <si>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</si>
  <si>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</si>
  <si>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</si>
  <si>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</si>
  <si>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</si>
  <si>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</si>
  <si>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</si>
  <si>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</si>
  <si>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</si>
  <si>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</si>
  <si>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</si>
  <si>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</si>
  <si>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</si>
  <si>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</si>
  <si>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</si>
  <si>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</si>
  <si>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</si>
  <si>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</si>
  <si>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</si>
  <si>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</si>
  <si>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</si>
  <si>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</si>
  <si>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</si>
  <si>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</si>
  <si>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</si>
  <si>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</si>
  <si>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</si>
  <si>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</si>
  <si>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</si>
  <si>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</si>
  <si>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</si>
  <si>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</si>
  <si>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</si>
  <si>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</si>
  <si>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</si>
  <si>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</si>
  <si>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</si>
  <si>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</si>
  <si>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</si>
  <si>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</si>
  <si>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</si>
  <si>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</si>
  <si>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</si>
  <si>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</si>
  <si>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</si>
  <si>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</si>
  <si>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</si>
  <si>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</si>
  <si>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</si>
  <si>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</si>
  <si>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</si>
  <si>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</si>
  <si>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</si>
  <si>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</si>
  <si>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</si>
  <si>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</si>
  <si>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</si>
  <si>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</si>
  <si>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</si>
  <si>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</si>
  <si>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</si>
  <si>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</si>
  <si>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</si>
  <si>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</si>
  <si>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</si>
  <si>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</si>
  <si>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</si>
  <si>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</si>
  <si>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</si>
  <si>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</si>
  <si>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</si>
  <si>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</si>
  <si>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</si>
  <si>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</si>
  <si>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</si>
  <si>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</si>
  <si>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</si>
  <si>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</si>
  <si>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</si>
  <si>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</si>
  <si>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</si>
  <si>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</si>
  <si>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</si>
  <si>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</si>
  <si>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</si>
  <si>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</si>
  <si>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</si>
  <si>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</si>
  <si>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</si>
  <si>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</si>
  <si>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</si>
  <si>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</si>
  <si>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</si>
  <si>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</si>
  <si>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</si>
  <si>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</si>
  <si>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</si>
  <si>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</si>
  <si>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</si>
  <si>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</si>
  <si>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</si>
  <si>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</si>
  <si>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</si>
  <si>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</si>
  <si>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</si>
  <si>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</si>
  <si>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</si>
  <si>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</si>
  <si>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</si>
  <si>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</si>
  <si>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</si>
  <si>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</si>
  <si>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</si>
  <si>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</si>
  <si>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</si>
  <si>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</si>
  <si>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</si>
  <si>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</si>
  <si>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</si>
  <si>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</si>
  <si>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</si>
  <si>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</si>
  <si>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</si>
  <si>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</si>
  <si>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</si>
  <si>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</si>
  <si>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</si>
  <si>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</si>
  <si>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</si>
  <si>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</si>
  <si>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</si>
  <si>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</si>
  <si>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</si>
  <si>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</si>
  <si>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</si>
  <si>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</si>
  <si>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</si>
  <si>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</si>
  <si>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</si>
  <si>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</si>
  <si>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</si>
  <si>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</si>
  <si>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</si>
  <si>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</si>
  <si>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</si>
  <si>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</si>
  <si>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</si>
  <si>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</si>
  <si>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</si>
  <si>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</si>
  <si>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</si>
  <si>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</si>
  <si>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</si>
  <si>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</si>
  <si>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</si>
  <si>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</si>
  <si>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</si>
  <si>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</si>
  <si>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</si>
  <si>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</si>
  <si>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</si>
  <si>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</si>
  <si>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</si>
  <si>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</si>
  <si>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</si>
  <si>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</si>
  <si>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</si>
  <si>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</si>
  <si>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</si>
  <si>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</si>
  <si>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</si>
  <si>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</si>
  <si>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</si>
  <si>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</si>
  <si>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</si>
  <si>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</si>
  <si>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</si>
  <si>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</si>
  <si>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</si>
  <si>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</si>
  <si>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</si>
  <si>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</si>
  <si>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</si>
  <si>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</si>
  <si>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</si>
  <si>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</si>
  <si>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</si>
  <si>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</si>
  <si>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</si>
  <si>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</si>
  <si>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</si>
  <si>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</si>
  <si>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</si>
  <si>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</si>
  <si>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</si>
  <si>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</si>
  <si>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</si>
  <si>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</si>
  <si>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</si>
  <si>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</si>
  <si>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</si>
  <si>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</si>
  <si>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</si>
  <si>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</si>
  <si>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</si>
  <si>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</si>
  <si>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</si>
  <si>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</si>
  <si>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</si>
  <si>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</si>
  <si>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</si>
  <si>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</si>
  <si>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</si>
  <si>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</si>
  <si>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</si>
  <si>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</si>
  <si>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</si>
  <si>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</si>
  <si>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</si>
  <si>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</si>
  <si>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</si>
  <si>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</si>
  <si>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</si>
  <si>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</si>
  <si>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</si>
  <si>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</si>
  <si>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</si>
  <si>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</si>
  <si>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</si>
  <si>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</si>
  <si>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</si>
  <si>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</si>
  <si>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</si>
  <si>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</si>
  <si>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</si>
  <si>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</si>
  <si>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</si>
  <si>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</si>
  <si>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</si>
  <si>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</si>
  <si>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</si>
  <si>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</si>
  <si>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</si>
  <si>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</si>
  <si>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</si>
  <si>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</si>
  <si>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</si>
  <si>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</si>
  <si>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</si>
  <si>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</si>
  <si>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</si>
  <si>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</si>
  <si>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</si>
  <si>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</si>
  <si>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</si>
  <si>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</si>
  <si>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</si>
  <si>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</si>
  <si>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</si>
  <si>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</si>
  <si>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</si>
  <si>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</si>
  <si>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</si>
  <si>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</si>
  <si>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</si>
  <si>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</si>
  <si>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</si>
  <si>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</si>
  <si>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</si>
  <si>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</si>
  <si>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</si>
  <si>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</si>
  <si>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</si>
  <si>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</si>
  <si>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</si>
  <si>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</si>
  <si>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</si>
  <si>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</si>
  <si>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</si>
  <si>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</si>
  <si>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</si>
  <si>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</si>
  <si>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</si>
  <si>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</si>
  <si>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</si>
  <si>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</si>
  <si>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</si>
  <si>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</si>
  <si>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</si>
  <si>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</si>
  <si>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</si>
  <si>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</si>
  <si>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</si>
  <si>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</si>
  <si>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</si>
  <si>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</si>
  <si>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</si>
  <si>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</si>
  <si>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</si>
  <si>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</si>
  <si>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</si>
  <si>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</si>
  <si>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</si>
  <si>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</si>
  <si>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</si>
  <si>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</si>
  <si>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</si>
  <si>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</si>
  <si>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</si>
  <si>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</si>
  <si>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</si>
  <si>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</si>
  <si>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</si>
  <si>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</si>
  <si>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</si>
  <si>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</si>
  <si>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</si>
  <si>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</si>
  <si>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</si>
  <si>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</si>
  <si>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</si>
  <si>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</si>
  <si>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</si>
  <si>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</si>
  <si>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</si>
  <si>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</si>
  <si>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</si>
  <si>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</si>
  <si>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</si>
  <si>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</si>
  <si>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</si>
  <si>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</si>
  <si>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</si>
  <si>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</si>
  <si>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</si>
  <si>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</si>
  <si>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</si>
  <si>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</si>
  <si>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</si>
  <si>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</si>
  <si>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</si>
  <si>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</si>
  <si>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</si>
  <si>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</si>
  <si>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</si>
  <si>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</si>
  <si>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</si>
  <si>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</si>
  <si>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</si>
  <si>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</si>
  <si>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</si>
  <si>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</si>
  <si>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</si>
  <si>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</si>
  <si>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</si>
  <si>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</si>
  <si>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</si>
  <si>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</si>
  <si>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</si>
  <si>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</si>
  <si>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</si>
  <si>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</si>
  <si>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</si>
  <si>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</si>
  <si>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</si>
  <si>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</si>
  <si>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</si>
  <si>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</si>
  <si>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</si>
  <si>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</si>
  <si>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</si>
  <si>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</si>
  <si>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</si>
  <si>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</si>
  <si>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</si>
  <si>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</si>
  <si>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</si>
  <si>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</si>
  <si>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</si>
  <si>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</si>
  <si>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</si>
  <si>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</si>
  <si>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</si>
  <si>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</si>
  <si>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</si>
  <si>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</si>
  <si>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</si>
  <si>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</si>
  <si>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</si>
  <si>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</si>
  <si>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</si>
  <si>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</si>
  <si>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</si>
  <si>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</si>
  <si>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</si>
  <si>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</si>
  <si>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</si>
  <si>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</si>
  <si>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</si>
  <si>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</si>
  <si>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</si>
  <si>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</si>
  <si>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</si>
  <si>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</si>
  <si>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</si>
  <si>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</si>
  <si>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</si>
  <si>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</si>
  <si>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</si>
  <si>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</si>
  <si>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</si>
  <si>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</si>
  <si>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</si>
  <si>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</si>
  <si>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</si>
  <si>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</si>
  <si>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</si>
  <si>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</si>
  <si>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</si>
  <si>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</si>
  <si>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</si>
  <si>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</si>
  <si>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</si>
  <si>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</si>
  <si>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</si>
  <si>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</si>
  <si>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</si>
  <si>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</si>
  <si>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</si>
  <si>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</si>
  <si>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</si>
  <si>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</si>
  <si>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</si>
  <si>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</si>
  <si>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</si>
  <si>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</si>
  <si>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</si>
  <si>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</si>
  <si>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</si>
  <si>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</si>
  <si>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</si>
  <si>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</si>
  <si>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</si>
  <si>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</si>
  <si>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</si>
  <si>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</si>
  <si>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</si>
  <si>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</si>
  <si>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</si>
  <si>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</si>
  <si>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</si>
  <si>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</si>
  <si>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</si>
  <si>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</si>
  <si>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</si>
  <si>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</si>
  <si>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</si>
  <si>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</si>
  <si>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</si>
  <si>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</si>
  <si>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</si>
  <si>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</si>
  <si>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</si>
  <si>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</si>
  <si>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</si>
  <si>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</si>
  <si>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</si>
  <si>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</si>
  <si>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</si>
  <si>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</si>
  <si>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</si>
  <si>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</si>
  <si>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</si>
  <si>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</si>
  <si>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</si>
  <si>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</si>
  <si>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</si>
  <si>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</si>
  <si>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</si>
  <si>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</si>
  <si>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</si>
  <si>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</si>
  <si>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</si>
  <si>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</si>
  <si>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</si>
  <si>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</si>
  <si>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</si>
  <si>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</si>
  <si>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</si>
  <si>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</si>
  <si>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</si>
  <si>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</si>
  <si>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</si>
  <si>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</si>
  <si>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</si>
  <si>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</si>
  <si>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</si>
  <si>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</si>
  <si>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</si>
  <si>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</si>
  <si>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</si>
  <si>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</si>
  <si>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</si>
  <si>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</si>
  <si>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</si>
  <si>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</si>
  <si>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</si>
  <si>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</si>
  <si>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</si>
  <si>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</si>
  <si>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</si>
  <si>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</si>
  <si>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</si>
  <si>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</si>
  <si>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</si>
  <si>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</si>
  <si>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</si>
  <si>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</si>
  <si>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</si>
  <si>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</si>
  <si>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</si>
  <si>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</si>
  <si>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</si>
  <si>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</si>
  <si>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</si>
  <si>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</si>
  <si>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</si>
  <si>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</si>
  <si>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</si>
  <si>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</si>
  <si>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</si>
  <si>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</si>
  <si>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</si>
  <si>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</si>
  <si>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</si>
  <si>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</si>
  <si>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</si>
  <si>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</si>
  <si>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</si>
  <si>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</si>
  <si>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</si>
  <si>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</si>
  <si>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</si>
  <si>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</si>
  <si>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</si>
  <si>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</si>
  <si>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</si>
  <si>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</si>
  <si>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</si>
  <si>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</si>
  <si>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</si>
  <si>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</si>
  <si>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</si>
  <si>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</si>
  <si>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</si>
  <si>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</si>
  <si>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</si>
  <si>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</si>
  <si>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</si>
  <si>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</si>
  <si>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</si>
  <si>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</si>
  <si>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</si>
  <si>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</si>
  <si>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</si>
  <si>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</si>
  <si>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</si>
  <si>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</si>
  <si>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</si>
  <si>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</si>
  <si>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</si>
  <si>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</si>
  <si>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</si>
  <si>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</si>
  <si>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</si>
  <si>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</si>
  <si>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</si>
  <si>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</si>
  <si>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</si>
  <si>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</si>
  <si>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</si>
  <si>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</si>
  <si>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</si>
  <si>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</si>
  <si>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</si>
  <si>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</si>
  <si>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</si>
  <si>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</si>
  <si>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</si>
  <si>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</si>
  <si>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</si>
  <si>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</si>
  <si>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</si>
  <si>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</si>
  <si>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</si>
  <si>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</si>
  <si>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</si>
  <si>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</si>
  <si>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</si>
  <si>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</si>
  <si>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</si>
  <si>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</si>
  <si>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</si>
  <si>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</si>
  <si>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</si>
  <si>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</si>
  <si>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</si>
  <si>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</si>
  <si>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</si>
  <si>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</si>
  <si>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</si>
  <si>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</si>
  <si>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</si>
  <si>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</si>
  <si>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</si>
  <si>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</si>
  <si>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</si>
  <si>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</si>
  <si>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</si>
  <si>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</si>
  <si>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</si>
  <si>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</si>
  <si>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</si>
  <si>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</si>
  <si>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</si>
  <si>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</si>
  <si>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</si>
  <si>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</si>
  <si>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</si>
  <si>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</si>
  <si>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</si>
  <si>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</si>
  <si>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</si>
  <si>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</si>
  <si>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</si>
  <si>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</si>
  <si>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</si>
  <si>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</si>
  <si>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</si>
  <si>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</si>
  <si>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</si>
  <si>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</si>
  <si>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</si>
  <si>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</si>
  <si>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</si>
  <si>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</si>
  <si>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</si>
  <si>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</si>
  <si>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</si>
  <si>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</si>
  <si>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</si>
  <si>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</si>
  <si>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</si>
  <si>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</si>
  <si>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</si>
  <si>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</si>
  <si>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</si>
  <si>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</si>
  <si>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</si>
  <si>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</si>
  <si>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</si>
  <si>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</si>
  <si>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</si>
  <si>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</si>
  <si>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</si>
  <si>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</si>
  <si>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</si>
  <si>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</si>
  <si>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</si>
  <si>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</si>
  <si>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</si>
  <si>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</si>
  <si>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</si>
  <si>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</si>
  <si>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</si>
  <si>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</si>
  <si>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</si>
  <si>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</si>
  <si>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</si>
  <si>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</si>
  <si>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</si>
  <si>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</si>
  <si>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</si>
  <si>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</si>
  <si>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</si>
  <si>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</si>
  <si>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</si>
  <si>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</si>
  <si>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</si>
  <si>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</si>
  <si>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</si>
  <si>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</si>
  <si>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</si>
  <si>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</si>
  <si>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</si>
  <si>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</si>
  <si>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</si>
  <si>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</si>
  <si>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</si>
  <si>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</si>
  <si>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</si>
  <si>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</si>
  <si>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</si>
  <si>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</si>
  <si>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</si>
  <si>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</si>
  <si>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</si>
  <si>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</si>
  <si>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</si>
  <si>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</si>
  <si>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</si>
  <si>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</si>
  <si>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</si>
  <si>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</si>
  <si>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</si>
  <si>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</si>
  <si>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</si>
  <si>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</si>
  <si>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</si>
  <si>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</si>
  <si>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</si>
  <si>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</si>
  <si>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</si>
  <si>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</si>
  <si>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</si>
  <si>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</si>
  <si>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</si>
  <si>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</si>
  <si>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</si>
  <si>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</si>
  <si>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</si>
  <si>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</si>
  <si>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</si>
  <si>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</si>
  <si>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</si>
  <si>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</si>
  <si>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</si>
  <si>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</si>
  <si>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</si>
  <si>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</si>
  <si>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</si>
  <si>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</si>
  <si>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</si>
  <si>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</si>
  <si>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</si>
  <si>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</si>
  <si>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</si>
  <si>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</si>
  <si>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</si>
  <si>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</si>
  <si>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</si>
  <si>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</si>
  <si>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</si>
  <si>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</si>
  <si>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</si>
  <si>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</si>
  <si>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</si>
  <si>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</si>
  <si>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</si>
  <si>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</si>
  <si>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</si>
  <si>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</si>
  <si>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</si>
  <si>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</si>
  <si>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</si>
  <si>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</si>
  <si>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</si>
  <si>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</si>
  <si>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</si>
  <si>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</si>
  <si>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</si>
  <si>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</si>
  <si>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</si>
  <si>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</si>
  <si>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</si>
  <si>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</si>
  <si>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</si>
  <si>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</si>
  <si>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</si>
  <si>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</si>
  <si>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</si>
  <si>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</si>
  <si>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</si>
  <si>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</si>
  <si>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</si>
  <si>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</si>
  <si>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</si>
  <si>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</si>
  <si>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</si>
  <si>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</si>
  <si>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</si>
  <si>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</si>
  <si>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</si>
  <si>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</si>
  <si>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</si>
  <si>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</si>
  <si>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</si>
  <si>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</si>
  <si>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</si>
  <si>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</si>
  <si>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</si>
  <si>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</si>
  <si>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</si>
  <si>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</si>
  <si>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</si>
  <si>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</si>
  <si>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</si>
  <si>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</si>
  <si>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</si>
  <si>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</si>
  <si>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</si>
  <si>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</si>
  <si>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</si>
  <si>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</si>
  <si>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</si>
  <si>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</si>
  <si>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</si>
  <si>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</si>
  <si>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</si>
  <si>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</si>
  <si>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</si>
  <si>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</si>
  <si>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</si>
  <si>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</si>
  <si>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</si>
  <si>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</si>
  <si>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</si>
  <si>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</si>
  <si>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</si>
  <si>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</si>
  <si>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</si>
  <si>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</si>
  <si>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</si>
  <si>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</si>
  <si>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</si>
  <si>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</si>
  <si>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</si>
  <si>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</si>
  <si>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</si>
  <si>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</si>
  <si>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</si>
  <si>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</si>
  <si>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</si>
  <si>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</si>
  <si>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</si>
  <si>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</si>
  <si>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</si>
  <si>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</si>
  <si>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</si>
  <si>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</si>
  <si>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</si>
  <si>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</si>
  <si>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</si>
  <si>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</si>
  <si>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</si>
  <si>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</si>
  <si>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</si>
  <si>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</si>
  <si>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</si>
  <si>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</si>
  <si>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</si>
  <si>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</si>
  <si>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</si>
  <si>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</si>
  <si>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</si>
  <si>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</si>
  <si>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</si>
  <si>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</si>
  <si>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</si>
  <si>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</si>
  <si>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</si>
  <si>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</si>
  <si>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</si>
  <si>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</si>
  <si>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</si>
  <si>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</si>
  <si>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</si>
  <si>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</si>
  <si>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</si>
  <si>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</si>
  <si>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</si>
  <si>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</si>
  <si>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</si>
  <si>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</si>
  <si>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</si>
  <si>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</si>
  <si>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</si>
  <si>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</si>
  <si>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</si>
  <si>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</si>
  <si>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</si>
  <si>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</si>
  <si>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</si>
  <si>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</si>
  <si>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</si>
  <si>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</si>
  <si>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</si>
  <si>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</si>
  <si>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</si>
  <si>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</si>
  <si>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</si>
  <si>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</si>
  <si>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</si>
  <si>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</si>
  <si>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</si>
  <si>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</si>
  <si>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</si>
  <si>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</si>
  <si>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</si>
  <si>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</si>
  <si>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</si>
  <si>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</si>
  <si>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</si>
  <si>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</si>
  <si>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</si>
  <si>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</si>
  <si>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</si>
  <si>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</si>
  <si>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</si>
  <si>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</si>
  <si>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</si>
  <si>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</si>
  <si>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</si>
  <si>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</si>
  <si>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</si>
  <si>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</si>
  <si>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</si>
  <si>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</si>
  <si>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</si>
  <si>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</si>
  <si>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</si>
  <si>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</si>
  <si>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</si>
  <si>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</si>
  <si>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</si>
  <si>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</si>
  <si>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</si>
  <si>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</si>
  <si>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</si>
  <si>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</si>
  <si>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</si>
  <si>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</si>
  <si>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</si>
  <si>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</si>
  <si>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</si>
  <si>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</si>
  <si>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</si>
  <si>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</si>
  <si>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</si>
  <si>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</si>
  <si>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</si>
  <si>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</si>
  <si>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</si>
  <si>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</si>
  <si>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</si>
  <si>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</si>
  <si>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</si>
  <si>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</si>
  <si>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</si>
  <si>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</si>
  <si>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</si>
  <si>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</si>
  <si>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</si>
  <si>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</si>
  <si>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</si>
  <si>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</si>
  <si>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</si>
  <si>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</si>
  <si>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</si>
  <si>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</si>
  <si>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</si>
  <si>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</si>
  <si>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</si>
  <si>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</si>
  <si>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</si>
  <si>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</si>
  <si>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</si>
  <si>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</si>
  <si>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</si>
  <si>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</si>
  <si>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</si>
  <si>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</si>
  <si>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</si>
  <si>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</si>
  <si>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</si>
  <si>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</si>
  <si>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</si>
  <si>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</si>
  <si>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</si>
  <si>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</si>
  <si>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</si>
  <si>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</si>
  <si>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</si>
  <si>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</si>
  <si>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</si>
  <si>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</si>
  <si>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</si>
  <si>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</si>
  <si>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</si>
  <si>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</si>
  <si>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</si>
  <si>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</si>
  <si>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</si>
  <si>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</si>
  <si>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</si>
  <si>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</si>
  <si>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</si>
  <si>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</si>
  <si>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</si>
  <si>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</si>
  <si>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</si>
  <si>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</si>
  <si>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</si>
  <si>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</si>
  <si>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</si>
  <si>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</si>
  <si>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</si>
  <si>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</si>
  <si>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</si>
  <si>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</si>
  <si>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</si>
  <si>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</si>
  <si>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</si>
  <si>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</si>
  <si>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</si>
  <si>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</si>
  <si>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</si>
  <si>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</si>
  <si>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</si>
  <si>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</si>
  <si>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</si>
  <si>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</si>
  <si>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</si>
  <si>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</si>
  <si>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</si>
  <si>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</si>
  <si>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</si>
  <si>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</si>
  <si>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</si>
  <si>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</si>
  <si>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</si>
  <si>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</si>
  <si>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</si>
  <si>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</si>
  <si>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</si>
  <si>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</si>
  <si>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</si>
  <si>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</si>
  <si>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</si>
  <si>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</si>
  <si>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</si>
  <si>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</si>
  <si>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</si>
  <si>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</si>
  <si>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</si>
  <si>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</si>
  <si>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</si>
  <si>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</si>
  <si>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</si>
  <si>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</si>
  <si>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</si>
  <si>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</si>
  <si>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</si>
  <si>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</si>
  <si>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</si>
  <si>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</si>
  <si>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</si>
  <si>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</si>
  <si>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</si>
  <si>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</si>
  <si>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</si>
  <si>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</si>
  <si>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</si>
  <si>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</si>
  <si>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</si>
  <si>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</si>
  <si>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</si>
  <si>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</si>
  <si>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</si>
  <si>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</si>
  <si>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</si>
  <si>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</si>
  <si>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</si>
  <si>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</si>
  <si>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</si>
  <si>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</si>
  <si>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</si>
  <si>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</si>
  <si>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</si>
  <si>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</si>
  <si>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</si>
  <si>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</si>
  <si>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</si>
  <si>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</si>
  <si>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</si>
  <si>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</si>
  <si>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</si>
  <si>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</si>
  <si>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</si>
  <si>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</si>
  <si>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</si>
  <si>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</si>
  <si>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</si>
  <si>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</si>
  <si>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</si>
  <si>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</si>
  <si>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</si>
  <si>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</si>
  <si>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</si>
  <si>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</si>
  <si>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</si>
  <si>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</si>
  <si>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</si>
  <si>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</si>
  <si>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</si>
  <si>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</si>
  <si>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</si>
  <si>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</si>
  <si>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</si>
  <si>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</si>
  <si>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</si>
  <si>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</si>
  <si>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</si>
  <si>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</si>
  <si>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</si>
  <si>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</si>
  <si>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</si>
  <si>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</si>
  <si>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</si>
  <si>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</si>
  <si>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</si>
  <si>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</si>
  <si>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</si>
  <si>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</si>
  <si>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</si>
  <si>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</si>
  <si>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</si>
  <si>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</si>
  <si>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</si>
  <si>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</si>
  <si>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</si>
  <si>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</si>
  <si>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</si>
  <si>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</si>
  <si>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</si>
  <si>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</si>
  <si>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</si>
  <si>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</si>
  <si>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</si>
  <si>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</si>
  <si>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</si>
  <si>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</si>
  <si>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</si>
  <si>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</si>
  <si>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</si>
  <si>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</si>
  <si>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</si>
  <si>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</si>
  <si>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</si>
  <si>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</si>
  <si>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</si>
  <si>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</si>
  <si>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</si>
  <si>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</si>
  <si>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</si>
  <si>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</si>
  <si>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</si>
  <si>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</si>
  <si>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</si>
  <si>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</si>
  <si>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</si>
  <si>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</si>
  <si>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</si>
  <si>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</si>
  <si>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</si>
  <si>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</si>
  <si>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</si>
  <si>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</si>
  <si>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</si>
  <si>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</si>
  <si>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</si>
  <si>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</si>
  <si>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</si>
  <si>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</si>
  <si>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</si>
  <si>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</si>
  <si>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</si>
  <si>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</si>
  <si>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</si>
  <si>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</si>
  <si>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</si>
  <si>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</si>
  <si>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</si>
  <si>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</si>
  <si>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</si>
  <si>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</si>
  <si>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</si>
  <si>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</si>
  <si>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</si>
  <si>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</si>
  <si>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</si>
  <si>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</si>
  <si>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</si>
  <si>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</si>
  <si>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</si>
  <si>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</si>
  <si>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</si>
  <si>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</si>
  <si>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</si>
  <si>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</si>
  <si>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</si>
  <si>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</si>
  <si>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</si>
  <si>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</si>
  <si>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</si>
  <si>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</si>
  <si>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</si>
  <si>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</si>
  <si>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</si>
  <si>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</si>
  <si>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</si>
  <si>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</si>
  <si>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</si>
  <si>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</si>
  <si>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</si>
  <si>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</si>
  <si>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</si>
  <si>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</si>
  <si>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</si>
  <si>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</si>
  <si>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</si>
  <si>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</si>
  <si>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</si>
  <si>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</si>
  <si>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</si>
  <si>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</si>
  <si>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</si>
  <si>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</si>
  <si>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</si>
  <si>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</si>
  <si>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</si>
  <si>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</si>
  <si>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</si>
  <si>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</si>
  <si>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</si>
  <si>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</si>
  <si>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</si>
  <si>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</si>
  <si>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</si>
  <si>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</si>
  <si>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</si>
  <si>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</si>
  <si>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</si>
  <si>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</si>
  <si>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</si>
  <si>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</si>
  <si>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</si>
  <si>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</si>
  <si>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</si>
  <si>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</si>
  <si>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</si>
  <si>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</si>
  <si>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</si>
  <si>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</si>
  <si>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</si>
  <si>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</si>
  <si>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</si>
  <si>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</si>
  <si>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</si>
  <si>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</si>
  <si>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</si>
  <si>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</si>
  <si>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</si>
  <si>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</si>
  <si>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</si>
  <si>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</si>
  <si>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</si>
  <si>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</si>
  <si>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</si>
  <si>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</si>
  <si>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</si>
  <si>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</si>
  <si>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</si>
  <si>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</si>
  <si>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</si>
  <si>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</si>
  <si>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</si>
  <si>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</si>
  <si>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</si>
  <si>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</si>
  <si>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</si>
  <si>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</si>
  <si>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</si>
  <si>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</si>
  <si>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</si>
  <si>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</si>
  <si>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</si>
  <si>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</si>
  <si>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</si>
  <si>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</si>
  <si>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</si>
  <si>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</si>
  <si>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</si>
  <si>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</si>
  <si>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</si>
  <si>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</si>
  <si>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</si>
  <si>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</si>
  <si>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</si>
  <si>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</si>
  <si>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</si>
  <si>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</si>
  <si>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</si>
  <si>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</si>
  <si>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</si>
  <si>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</si>
  <si>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</si>
  <si>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</si>
  <si>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</si>
  <si>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</si>
  <si>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</si>
  <si>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</si>
  <si>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</si>
  <si>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</si>
  <si>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</si>
  <si>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</si>
  <si>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</si>
  <si>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</si>
  <si>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</si>
  <si>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</si>
  <si>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</si>
  <si>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</si>
  <si>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</si>
  <si>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</si>
  <si>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</si>
  <si>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</si>
  <si>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</si>
  <si>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</si>
  <si>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</si>
  <si>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</si>
  <si>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</si>
  <si>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</si>
  <si>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</si>
  <si>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</si>
  <si>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</si>
  <si>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</si>
  <si>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</si>
  <si>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</si>
  <si>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</si>
  <si>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</si>
  <si>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</si>
  <si>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</si>
  <si>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</si>
  <si>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</si>
  <si>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</si>
  <si>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</si>
  <si>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</si>
  <si>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</si>
  <si>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</si>
  <si>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</si>
  <si>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</si>
  <si>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</si>
  <si>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</si>
  <si>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</si>
  <si>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</si>
  <si>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</si>
  <si>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</si>
  <si>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</si>
  <si>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</si>
  <si>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</si>
  <si>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</si>
  <si>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</si>
  <si>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</si>
  <si>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</si>
  <si>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</si>
  <si>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</si>
  <si>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</si>
  <si>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</si>
  <si>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</si>
  <si>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</si>
  <si>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</si>
  <si>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</si>
  <si>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</si>
  <si>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</si>
  <si>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</si>
  <si>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</si>
  <si>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</si>
  <si>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</si>
  <si>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</si>
  <si>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</si>
  <si>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</si>
  <si>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</si>
  <si>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</si>
  <si>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</si>
  <si>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</si>
  <si>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</si>
  <si>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</si>
  <si>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</si>
  <si>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</si>
  <si>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</si>
  <si>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</si>
  <si>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</si>
  <si>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</si>
  <si>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</si>
  <si>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</si>
  <si>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</si>
  <si>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</si>
  <si>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</si>
  <si>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</si>
  <si>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</si>
  <si>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</si>
  <si>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</si>
  <si>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</si>
  <si>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</si>
  <si>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</si>
  <si>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</si>
  <si>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</si>
  <si>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</si>
  <si>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</si>
  <si>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</si>
  <si>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</si>
  <si>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</si>
  <si>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</si>
  <si>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</si>
  <si>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</si>
  <si>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</si>
  <si>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</si>
  <si>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</si>
  <si>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</si>
  <si>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</si>
  <si>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</si>
  <si>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</si>
  <si>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</si>
  <si>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</si>
  <si>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</si>
  <si>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</si>
  <si>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</si>
  <si>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</si>
  <si>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</si>
  <si>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</si>
  <si>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</si>
  <si>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</si>
  <si>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</si>
  <si>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</si>
  <si>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</si>
  <si>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</si>
  <si>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</si>
  <si>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</si>
  <si>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</si>
  <si>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</si>
  <si>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</si>
  <si>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</si>
  <si>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</si>
  <si>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</si>
  <si>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</si>
  <si>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</si>
  <si>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</si>
  <si>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</si>
  <si>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</si>
  <si>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</si>
  <si>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</si>
  <si>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</si>
  <si>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</si>
  <si>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</si>
  <si>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</si>
  <si>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</si>
  <si>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</si>
  <si>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</si>
  <si>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</si>
  <si>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</si>
  <si>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</si>
  <si>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</si>
  <si>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</si>
  <si>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</si>
  <si>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</si>
  <si>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</si>
  <si>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</si>
  <si>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</si>
  <si>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</si>
  <si>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</si>
  <si>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</si>
  <si>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</si>
  <si>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</si>
  <si>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</si>
  <si>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</si>
  <si>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</si>
  <si>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</si>
  <si>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</si>
  <si>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</si>
  <si>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</si>
  <si>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</si>
  <si>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</si>
  <si>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</si>
  <si>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</si>
  <si>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</si>
  <si>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</si>
  <si>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</si>
  <si>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</si>
  <si>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</si>
  <si>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</si>
  <si>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</si>
  <si>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</si>
  <si>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</si>
  <si>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</si>
  <si>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</si>
  <si>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</si>
  <si>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</si>
  <si>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</si>
  <si>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</si>
  <si>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</si>
  <si>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</si>
  <si>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</si>
  <si>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</si>
  <si>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</si>
  <si>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</si>
  <si>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</si>
  <si>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</si>
  <si>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</si>
  <si>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</si>
  <si>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</si>
  <si>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</si>
  <si>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</si>
  <si>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</si>
  <si>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</si>
  <si>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</si>
  <si>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</si>
  <si>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</si>
  <si>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</si>
  <si>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</si>
  <si>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</si>
  <si>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</si>
  <si>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</si>
  <si>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</si>
  <si>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</si>
  <si>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</si>
  <si>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</si>
  <si>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</si>
  <si>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</si>
  <si>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</si>
  <si>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</si>
  <si>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</si>
  <si>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</si>
  <si>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</si>
  <si>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</si>
  <si>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</si>
  <si>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</si>
  <si>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</si>
  <si>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</si>
  <si>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</si>
  <si>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</si>
  <si>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</si>
  <si>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</si>
  <si>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</si>
  <si>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</si>
  <si>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</si>
  <si>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</si>
  <si>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</si>
  <si>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</si>
  <si>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</si>
  <si>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</si>
  <si>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</si>
  <si>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</si>
  <si>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</si>
  <si>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</si>
  <si>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</si>
  <si>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</si>
  <si>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</si>
  <si>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</si>
  <si>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</si>
  <si>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</si>
  <si>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</si>
  <si>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</si>
  <si>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</si>
  <si>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</si>
  <si>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</si>
  <si>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</si>
  <si>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</si>
  <si>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</si>
  <si>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</si>
  <si>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</si>
  <si>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</si>
  <si>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</si>
  <si>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</si>
  <si>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</si>
  <si>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</si>
  <si>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</si>
  <si>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</si>
  <si>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</si>
  <si>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</si>
  <si>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</si>
  <si>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</si>
  <si>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</si>
  <si>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</si>
  <si>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</si>
  <si>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</si>
  <si>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</si>
  <si>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</si>
  <si>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</si>
  <si>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</si>
  <si>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</si>
  <si>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</si>
  <si>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</si>
  <si>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</si>
  <si>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</si>
  <si>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</si>
  <si>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</si>
  <si>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</si>
  <si>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</si>
  <si>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</si>
  <si>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</si>
  <si>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</si>
  <si>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</si>
  <si>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</si>
  <si>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</si>
  <si>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</si>
  <si>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</si>
  <si>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</si>
  <si>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</si>
  <si>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</si>
  <si>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</si>
  <si>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</si>
  <si>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</si>
  <si>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</si>
  <si>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</si>
  <si>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</si>
  <si>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</si>
  <si>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</si>
  <si>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</si>
  <si>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</si>
  <si>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</si>
  <si>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</si>
  <si>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</si>
  <si>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</si>
  <si>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</si>
  <si>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</si>
  <si>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</si>
  <si>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</si>
  <si>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</si>
  <si>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</si>
  <si>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</si>
  <si>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</si>
  <si>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</si>
  <si>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</si>
  <si>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</si>
  <si>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</si>
  <si>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</si>
  <si>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</si>
  <si>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</si>
  <si>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</si>
  <si>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</si>
  <si>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</si>
  <si>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</si>
  <si>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</si>
  <si>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</si>
  <si>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</si>
  <si>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</si>
  <si>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</si>
  <si>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</si>
  <si>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</si>
  <si>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</si>
  <si>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</si>
  <si>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</si>
  <si>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</si>
  <si>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</si>
  <si>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</si>
  <si>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</si>
  <si>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</si>
  <si>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</si>
  <si>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</si>
  <si>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</si>
  <si>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</si>
  <si>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</si>
  <si>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</si>
  <si>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</si>
  <si>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</si>
  <si>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</si>
  <si>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</si>
  <si>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</si>
  <si>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</si>
  <si>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</si>
  <si>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</si>
  <si>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</si>
  <si>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</si>
  <si>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</si>
  <si>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</si>
  <si>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</si>
  <si>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</si>
  <si>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</si>
  <si>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</si>
  <si>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</si>
  <si>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</si>
  <si>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</si>
  <si>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</si>
  <si>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</si>
  <si>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</si>
  <si>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</si>
  <si>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</si>
  <si>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</si>
  <si>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</si>
  <si>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</si>
  <si>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</si>
  <si>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</si>
  <si>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</si>
  <si>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</si>
  <si>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</si>
  <si>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</si>
  <si>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</si>
  <si>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</si>
  <si>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</si>
  <si>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</si>
  <si>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</si>
  <si>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</si>
  <si>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</si>
  <si>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</si>
  <si>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</si>
  <si>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</si>
  <si>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</si>
  <si>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</si>
  <si>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</si>
  <si>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</si>
  <si>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</si>
  <si>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</si>
  <si>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</si>
  <si>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</si>
  <si>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</si>
  <si>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</si>
  <si>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</si>
  <si>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</si>
  <si>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</si>
  <si>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</si>
  <si>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</si>
  <si>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</si>
  <si>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</si>
  <si>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</si>
  <si>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</si>
  <si>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</si>
  <si>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</si>
  <si>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</si>
  <si>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</si>
  <si>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</si>
  <si>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</si>
  <si>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</si>
  <si>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</si>
  <si>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</si>
  <si>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</si>
  <si>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</si>
  <si>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</si>
  <si>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</si>
  <si>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</si>
  <si>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</si>
  <si>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</si>
  <si>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</si>
  <si>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</si>
  <si>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</si>
  <si>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</si>
  <si>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</si>
  <si>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</si>
  <si>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</si>
  <si>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</si>
  <si>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</si>
  <si>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</si>
  <si>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</si>
  <si>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</si>
  <si>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</si>
  <si>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</si>
  <si>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</si>
  <si>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</si>
  <si>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</si>
  <si>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</si>
  <si>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</si>
  <si>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</si>
  <si>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</si>
  <si>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</si>
  <si>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</si>
  <si>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</si>
  <si>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</si>
  <si>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</si>
  <si>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</si>
  <si>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</si>
  <si>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</si>
  <si>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</si>
  <si>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</si>
  <si>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</si>
  <si>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</si>
  <si>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</si>
  <si>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</si>
  <si>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</si>
  <si>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</si>
  <si>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</si>
  <si>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</si>
  <si>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</si>
  <si>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</si>
  <si>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</si>
  <si>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</si>
  <si>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</si>
  <si>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</si>
  <si>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</si>
  <si>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</si>
  <si>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</si>
  <si>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</si>
  <si>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</si>
  <si>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</si>
  <si>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</si>
  <si>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</si>
  <si>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</si>
  <si>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</si>
  <si>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</si>
  <si>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</si>
  <si>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</si>
  <si>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</si>
  <si>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</si>
  <si>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</si>
  <si>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</si>
  <si>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</si>
  <si>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</si>
  <si>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</si>
  <si>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</si>
  <si>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</si>
  <si>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</si>
  <si>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</si>
  <si>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</si>
  <si>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</si>
  <si>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</si>
  <si>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</si>
  <si>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</si>
  <si>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</si>
  <si>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</si>
  <si>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</si>
  <si>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</si>
  <si>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</si>
  <si>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</si>
  <si>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</si>
  <si>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</si>
  <si>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</si>
  <si>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</si>
  <si>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</si>
  <si>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</si>
  <si>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</si>
  <si>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</si>
  <si>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</si>
  <si>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</si>
  <si>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</si>
  <si>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</si>
  <si>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</si>
  <si>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</si>
  <si>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</si>
  <si>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</si>
  <si>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</si>
  <si>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</si>
  <si>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</si>
  <si>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</si>
  <si>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</si>
  <si>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</si>
  <si>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</si>
  <si>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</si>
  <si>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</si>
  <si>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</si>
  <si>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</si>
  <si>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</si>
  <si>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</si>
  <si>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</si>
  <si>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</si>
  <si>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</si>
  <si>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</si>
  <si>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</si>
  <si>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</si>
  <si>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</si>
  <si>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</si>
  <si>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</si>
  <si>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</si>
  <si>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</si>
  <si>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</si>
  <si>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</si>
  <si>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</si>
  <si>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</si>
  <si>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</si>
  <si>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</si>
  <si>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</si>
  <si>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</si>
  <si>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</si>
  <si>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</si>
  <si>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</si>
  <si>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</si>
  <si>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</si>
  <si>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</si>
  <si>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</si>
  <si>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</si>
  <si>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</si>
  <si>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</si>
  <si>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</si>
  <si>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</si>
  <si>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</si>
  <si>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</si>
  <si>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</si>
  <si>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</si>
  <si>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</si>
  <si>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</si>
  <si>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</si>
  <si>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</si>
  <si>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</si>
  <si>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</si>
  <si>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</si>
  <si>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</si>
  <si>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</si>
  <si>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</si>
  <si>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</si>
  <si>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</si>
  <si>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</si>
  <si>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</si>
  <si>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</si>
  <si>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</si>
  <si>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</si>
  <si>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</si>
  <si>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</si>
  <si>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</si>
  <si>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</si>
  <si>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</si>
  <si>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</si>
  <si>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</si>
  <si>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</si>
  <si>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</si>
  <si>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</si>
  <si>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</si>
  <si>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</si>
  <si>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</si>
  <si>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</si>
  <si>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</si>
  <si>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</si>
  <si>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</si>
  <si>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</si>
  <si>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</si>
  <si>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</si>
  <si>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</si>
  <si>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</si>
  <si>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</si>
  <si>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</si>
  <si>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</si>
  <si>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</si>
  <si>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</si>
  <si>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</si>
  <si>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</si>
  <si>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</si>
  <si>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</si>
  <si>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</si>
  <si>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</si>
  <si>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</si>
  <si>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</si>
  <si>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</si>
  <si>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</si>
  <si>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</si>
  <si>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</si>
  <si>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</si>
  <si>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</si>
  <si>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</si>
  <si>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</si>
  <si>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</si>
  <si>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</si>
  <si>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</si>
  <si>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</si>
  <si>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</si>
  <si>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</si>
  <si>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</si>
  <si>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</si>
  <si>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</si>
  <si>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</si>
  <si>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</si>
  <si>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</si>
  <si>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</si>
  <si>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</si>
  <si>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</si>
  <si>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</si>
  <si>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</si>
  <si>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</si>
  <si>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</si>
  <si>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</si>
  <si>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</si>
  <si>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</si>
  <si>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</si>
  <si>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</si>
  <si>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</si>
  <si>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</si>
  <si>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</si>
  <si>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</si>
  <si>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</si>
  <si>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</si>
  <si>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</si>
  <si>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</si>
  <si>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</si>
  <si>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</si>
  <si>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</si>
  <si>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</si>
  <si>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</si>
  <si>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</si>
  <si>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</si>
  <si>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</si>
  <si>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</si>
  <si>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</si>
  <si>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</si>
  <si>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</si>
  <si>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</si>
  <si>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</si>
  <si>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</si>
  <si>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</si>
  <si>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</si>
  <si>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</si>
  <si>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</si>
  <si>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</si>
  <si>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</si>
  <si>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</si>
  <si>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</si>
  <si>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</si>
  <si>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</si>
  <si>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</si>
  <si>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</si>
  <si>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</si>
  <si>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</si>
  <si>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</si>
  <si>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</si>
  <si>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</si>
  <si>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</si>
  <si>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</si>
  <si>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</si>
  <si>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</si>
  <si>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</si>
  <si>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</si>
  <si>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</si>
  <si>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</si>
  <si>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</si>
  <si>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</si>
  <si>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</si>
  <si>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</si>
  <si>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</si>
  <si>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</si>
  <si>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</si>
  <si>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</si>
  <si>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</si>
  <si>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</si>
  <si>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</si>
  <si>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</si>
  <si>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</si>
  <si>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</si>
  <si>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</si>
  <si>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</si>
  <si>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</si>
  <si>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</si>
  <si>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</si>
  <si>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</si>
  <si>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</si>
  <si>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</si>
  <si>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</si>
  <si>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</si>
  <si>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</si>
  <si>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</si>
  <si>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</si>
  <si>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</si>
  <si>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</si>
  <si>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</si>
  <si>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</si>
  <si>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</si>
  <si>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</si>
  <si>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</si>
  <si>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</si>
  <si>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</si>
  <si>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</si>
  <si>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</si>
  <si>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</si>
  <si>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</si>
  <si>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</si>
  <si>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</si>
  <si>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</si>
  <si>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</si>
  <si>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</si>
  <si>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</si>
  <si>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</si>
  <si>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</si>
  <si>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</si>
  <si>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</si>
  <si>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</si>
  <si>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</si>
  <si>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</si>
  <si>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</si>
  <si>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</si>
  <si>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</si>
  <si>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</si>
  <si>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</si>
  <si>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</si>
  <si>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</si>
  <si>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</si>
  <si>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</si>
  <si>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</si>
  <si>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</si>
  <si>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</si>
  <si>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</si>
  <si>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</si>
  <si>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</si>
  <si>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</si>
  <si>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</si>
  <si>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</si>
  <si>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</si>
  <si>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</si>
  <si>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</si>
  <si>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</si>
  <si>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</si>
  <si>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</si>
  <si>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</si>
  <si>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</si>
  <si>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</si>
  <si>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</si>
  <si>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</si>
  <si>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</si>
  <si>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</si>
  <si>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</si>
  <si>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</si>
  <si>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</si>
  <si>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</si>
  <si>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</si>
  <si>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</si>
  <si>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</si>
  <si>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</si>
  <si>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</si>
  <si>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</si>
  <si>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</si>
  <si>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</si>
  <si>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</si>
  <si>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</si>
  <si>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</si>
  <si>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</si>
  <si>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</si>
  <si>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</si>
  <si>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</si>
  <si>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</si>
  <si>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</si>
  <si>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</si>
  <si>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</si>
  <si>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</si>
  <si>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</si>
  <si>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</si>
  <si>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</si>
  <si>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</si>
  <si>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</si>
  <si>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</si>
  <si>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</si>
  <si>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</si>
  <si>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</si>
  <si>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</si>
  <si>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</si>
  <si>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</si>
  <si>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</si>
  <si>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</si>
  <si>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</si>
  <si>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</si>
  <si>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</si>
  <si>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</si>
  <si>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</si>
  <si>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</si>
  <si>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</si>
  <si>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</si>
  <si>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</si>
  <si>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</si>
  <si>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</si>
  <si>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</si>
  <si>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</si>
  <si>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</si>
  <si>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</si>
  <si>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</si>
  <si>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</si>
  <si>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</si>
  <si>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</si>
  <si>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</si>
  <si>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</si>
  <si>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</si>
  <si>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</si>
  <si>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</si>
  <si>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</si>
  <si>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</si>
  <si>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</si>
  <si>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</si>
  <si>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</si>
  <si>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</si>
  <si>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</si>
  <si>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</si>
  <si>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</si>
  <si>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</si>
  <si>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</si>
  <si>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</si>
  <si>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</si>
  <si>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</si>
  <si>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</si>
  <si>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</si>
  <si>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</si>
  <si>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</si>
  <si>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</si>
  <si>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</si>
  <si>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</si>
  <si>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</si>
  <si>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</si>
  <si>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</si>
  <si>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</si>
  <si>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</si>
  <si>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</si>
  <si>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</si>
  <si>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</si>
  <si>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</si>
  <si>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</si>
  <si>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</si>
  <si>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</si>
  <si>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</si>
  <si>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</si>
  <si>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</si>
  <si>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</si>
  <si>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</si>
  <si>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</si>
  <si>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</si>
  <si>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</si>
  <si>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</si>
  <si>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</si>
  <si>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</si>
  <si>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</si>
  <si>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</si>
  <si>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</si>
  <si>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</si>
  <si>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</si>
  <si>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</si>
  <si>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</si>
  <si>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</si>
  <si>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</si>
  <si>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</si>
  <si>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</si>
  <si>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</si>
  <si>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</si>
  <si>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</si>
  <si>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</si>
  <si>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</si>
  <si>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</si>
  <si>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</si>
  <si>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</si>
  <si>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</si>
  <si>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</si>
  <si>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</si>
  <si>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</si>
  <si>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</si>
  <si>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</si>
  <si>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</si>
  <si>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</si>
  <si>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</si>
  <si>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</si>
  <si>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</si>
  <si>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</si>
  <si>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</si>
  <si>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</si>
  <si>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</si>
  <si>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</si>
  <si>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</si>
  <si>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</si>
  <si>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</si>
  <si>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</si>
  <si>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</si>
  <si>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</si>
  <si>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</si>
  <si>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</si>
  <si>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</si>
  <si>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</si>
  <si>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</si>
  <si>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</si>
  <si>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</si>
  <si>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</si>
  <si>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</si>
  <si>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</si>
  <si>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</si>
  <si>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</si>
  <si>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</si>
  <si>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</si>
  <si>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</si>
  <si>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</si>
  <si>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</si>
  <si>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</si>
  <si>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</si>
  <si>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</si>
  <si>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</si>
  <si>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</si>
  <si>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</si>
  <si>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</si>
  <si>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</si>
  <si>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</si>
  <si>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</si>
  <si>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</si>
  <si>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</si>
  <si>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</si>
  <si>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</si>
  <si>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</si>
  <si>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</si>
  <si>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</si>
  <si>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</si>
  <si>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</si>
  <si>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</si>
  <si>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</si>
  <si>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</si>
  <si>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</si>
  <si>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</si>
  <si>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</si>
  <si>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</si>
  <si>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</si>
  <si>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</si>
  <si>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</si>
  <si>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</si>
  <si>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</si>
  <si>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</si>
  <si>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</si>
  <si>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</si>
  <si>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</si>
  <si>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</si>
  <si>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</si>
  <si>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</si>
  <si>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</si>
  <si>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</si>
  <si>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</si>
  <si>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</si>
  <si>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</si>
  <si>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</si>
  <si>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</si>
  <si>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</si>
  <si>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</si>
  <si>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</si>
  <si>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</si>
  <si>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</si>
  <si>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</si>
  <si>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</si>
  <si>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</si>
  <si>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</si>
  <si>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</si>
  <si>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</si>
  <si>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</si>
  <si>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</si>
  <si>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</si>
  <si>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</si>
  <si>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</si>
  <si>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</si>
  <si>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</si>
  <si>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</si>
  <si>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</si>
  <si>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</si>
  <si>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</si>
  <si>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</si>
  <si>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</si>
  <si>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</si>
  <si>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</si>
  <si>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</si>
  <si>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</si>
  <si>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</si>
  <si>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</si>
  <si>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</si>
  <si>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</si>
  <si>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</si>
  <si>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</si>
  <si>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</si>
  <si>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</si>
  <si>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</si>
  <si>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</si>
  <si>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</si>
  <si>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</si>
  <si>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</si>
  <si>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</si>
  <si>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</si>
  <si>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</si>
  <si>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</si>
  <si>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</si>
  <si>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</si>
  <si>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</si>
  <si>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</si>
  <si>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</si>
  <si>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</si>
  <si>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</si>
  <si>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</si>
  <si>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</si>
  <si>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</si>
  <si>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</si>
  <si>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</si>
  <si>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</si>
  <si>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</si>
  <si>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</si>
  <si>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</si>
  <si>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</si>
  <si>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</si>
  <si>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</si>
  <si>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</si>
  <si>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</si>
  <si>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</si>
  <si>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</si>
  <si>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</si>
  <si>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</si>
  <si>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</si>
  <si>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</si>
  <si>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</si>
  <si>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</si>
  <si>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</si>
  <si>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</si>
  <si>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</si>
  <si>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</si>
  <si>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</si>
  <si>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</si>
  <si>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</si>
  <si>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</si>
  <si>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</si>
  <si>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</si>
  <si>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</si>
  <si>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</si>
  <si>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</si>
  <si>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</si>
  <si>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</si>
  <si>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</si>
  <si>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</si>
  <si>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</si>
  <si>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</si>
  <si>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</si>
  <si>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</si>
  <si>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</si>
  <si>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</si>
  <si>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</si>
  <si>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</si>
  <si>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</si>
  <si>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</si>
  <si>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</si>
  <si>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</si>
  <si>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</si>
  <si>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</si>
  <si>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</si>
  <si>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</si>
  <si>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</si>
  <si>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</si>
  <si>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</si>
  <si>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</si>
  <si>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</si>
  <si>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</si>
  <si>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</si>
  <si>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</si>
  <si>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</si>
  <si>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</si>
  <si>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</si>
  <si>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</si>
  <si>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</si>
  <si>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</si>
  <si>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</si>
  <si>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</si>
  <si>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</si>
  <si>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</si>
  <si>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</si>
  <si>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</si>
  <si>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</si>
  <si>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</si>
  <si>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</si>
  <si>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</si>
  <si>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</si>
  <si>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</si>
  <si>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</si>
  <si>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</si>
  <si>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</si>
  <si>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</si>
  <si>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</si>
  <si>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</si>
  <si>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</si>
  <si>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</si>
  <si>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</si>
  <si>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</si>
  <si>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</si>
  <si>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</si>
  <si>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</si>
  <si>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</si>
  <si>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</si>
  <si>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</si>
  <si>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</si>
  <si>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</si>
  <si>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</si>
  <si>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</si>
  <si>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</si>
  <si>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</si>
  <si>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</si>
  <si>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</si>
  <si>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</si>
  <si>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</si>
  <si>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</si>
  <si>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</si>
  <si>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</si>
  <si>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</si>
  <si>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</si>
  <si>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</si>
  <si>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</si>
  <si>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</si>
  <si>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</si>
  <si>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</si>
  <si>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</si>
  <si>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</si>
  <si>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</si>
  <si>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</si>
  <si>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</si>
  <si>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</si>
  <si>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</si>
  <si>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</si>
  <si>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</si>
  <si>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</si>
  <si>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</si>
  <si>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</si>
  <si>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</si>
  <si>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</si>
  <si>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</si>
  <si>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</si>
  <si>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</si>
  <si>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</si>
  <si>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</si>
  <si>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</si>
  <si>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</si>
  <si>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</si>
  <si>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</si>
  <si>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</si>
  <si>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</si>
  <si>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</si>
  <si>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</si>
  <si>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</si>
  <si>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</si>
  <si>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</si>
  <si>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</si>
  <si>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</si>
  <si>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</si>
  <si>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</si>
  <si>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</si>
  <si>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</si>
  <si>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</si>
  <si>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</si>
  <si>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</si>
  <si>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</si>
  <si>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</si>
  <si>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</si>
  <si>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</si>
  <si>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</si>
  <si>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</si>
  <si>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</si>
  <si>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</si>
  <si>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</si>
  <si>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</si>
  <si>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</si>
  <si>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</si>
  <si>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</si>
  <si>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</si>
  <si>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</si>
  <si>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</si>
  <si>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</si>
  <si>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</si>
  <si>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</si>
  <si>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</si>
  <si>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</si>
  <si>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</si>
  <si>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</si>
  <si>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</si>
  <si>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</si>
  <si>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</si>
  <si>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</si>
  <si>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</si>
  <si>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</si>
  <si>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</si>
  <si>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</si>
  <si>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</si>
  <si>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</si>
  <si>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</si>
  <si>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</si>
  <si>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</si>
  <si>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</si>
  <si>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</si>
  <si>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</si>
  <si>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</si>
  <si>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</si>
  <si>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</si>
  <si>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</si>
  <si>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</si>
  <si>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</si>
  <si>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</si>
  <si>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</si>
  <si>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</si>
  <si>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</si>
  <si>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</si>
  <si>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</si>
  <si>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</si>
  <si>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</si>
  <si>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</si>
  <si>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</si>
  <si>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</si>
  <si>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</si>
  <si>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</si>
  <si>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</si>
  <si>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</si>
  <si>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</si>
  <si>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</si>
  <si>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</si>
  <si>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</si>
  <si>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</si>
  <si>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</si>
  <si>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</si>
  <si>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</si>
  <si>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</si>
  <si>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</si>
  <si>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</si>
  <si>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</si>
  <si>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</si>
  <si>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</si>
  <si>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</si>
  <si>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</si>
  <si>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</si>
  <si>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</si>
  <si>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</si>
  <si>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</si>
  <si>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</si>
  <si>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</si>
  <si>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</si>
  <si>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</si>
  <si>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</si>
  <si>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</si>
  <si>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</si>
  <si>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</si>
  <si>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</si>
  <si>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</si>
  <si>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</si>
  <si>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</si>
  <si>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</si>
  <si>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</si>
  <si>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</si>
  <si>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</si>
  <si>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</si>
  <si>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</si>
  <si>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</si>
  <si>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</si>
  <si>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</si>
  <si>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</si>
  <si>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</si>
  <si>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</si>
  <si>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</si>
  <si>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</si>
  <si>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</si>
  <si>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</si>
  <si>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</si>
  <si>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</si>
  <si>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</si>
  <si>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</si>
  <si>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</si>
  <si>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</si>
  <si>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</si>
  <si>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</si>
  <si>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</si>
  <si>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</si>
  <si>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</si>
  <si>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</si>
  <si>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</si>
  <si>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</si>
  <si>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</si>
  <si>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</si>
  <si>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</si>
  <si>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</si>
  <si>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</si>
  <si>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</si>
  <si>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</si>
  <si>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</si>
  <si>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</si>
  <si>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</si>
  <si>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</si>
  <si>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</si>
  <si>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</si>
  <si>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</si>
  <si>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</si>
  <si>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</si>
  <si>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</si>
  <si>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</si>
  <si>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</si>
  <si>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</si>
  <si>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</si>
  <si>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</si>
  <si>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</si>
  <si>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</si>
  <si>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</si>
  <si>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</si>
  <si>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</si>
  <si>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</si>
  <si>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</si>
  <si>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</si>
  <si>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</si>
  <si>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</si>
  <si>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</si>
  <si>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</si>
  <si>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</si>
  <si>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</si>
  <si>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</si>
  <si>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</si>
  <si>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</si>
  <si>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</si>
  <si>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</si>
  <si>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</si>
  <si>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</si>
  <si>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</si>
  <si>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</si>
  <si>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</si>
  <si>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</si>
  <si>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</si>
  <si>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</si>
  <si>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</si>
  <si>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</si>
  <si>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</si>
  <si>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</si>
  <si>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</si>
  <si>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</si>
  <si>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</si>
  <si>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</si>
  <si>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</si>
  <si>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</si>
  <si>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</si>
  <si>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</si>
  <si>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</si>
  <si>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</si>
  <si>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</si>
  <si>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</si>
  <si>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</si>
  <si>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</si>
  <si>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</si>
  <si>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</si>
  <si>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</si>
  <si>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</si>
  <si>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</si>
  <si>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</si>
  <si>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</si>
  <si>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</si>
  <si>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</si>
  <si>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</si>
  <si>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</si>
  <si>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</si>
  <si>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</si>
  <si>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</si>
  <si>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</si>
  <si>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</si>
  <si>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</si>
  <si>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</si>
  <si>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</si>
  <si>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</si>
  <si>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</si>
  <si>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</si>
  <si>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</si>
  <si>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</si>
  <si>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</si>
  <si>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</si>
  <si>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</si>
  <si>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</si>
  <si>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</si>
  <si>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</si>
  <si>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</si>
  <si>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</si>
  <si>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</si>
  <si>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</si>
  <si>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</si>
  <si>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</si>
  <si>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</si>
  <si>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</si>
  <si>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</si>
  <si>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</si>
  <si>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</si>
  <si>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</si>
  <si>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</si>
  <si>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</si>
  <si>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</si>
  <si>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</si>
  <si>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</si>
  <si>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</si>
  <si>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</si>
  <si>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</si>
  <si>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</si>
  <si>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</si>
  <si>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</si>
  <si>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</si>
  <si>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</si>
  <si>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</si>
  <si>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</si>
  <si>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</si>
  <si>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</si>
  <si>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</si>
  <si>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</si>
  <si>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</si>
  <si>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</si>
  <si>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</si>
  <si>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</si>
  <si>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</si>
  <si>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</si>
  <si>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</si>
  <si>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</si>
  <si>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</si>
  <si>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</si>
  <si>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</si>
  <si>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</si>
  <si>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</si>
  <si>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</si>
  <si>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</si>
  <si>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</si>
  <si>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</si>
  <si>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</si>
  <si>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</si>
  <si>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</si>
  <si>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</si>
  <si>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</si>
  <si>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</si>
  <si>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</si>
  <si>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</si>
  <si>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</si>
  <si>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</si>
  <si>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</si>
  <si>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</si>
  <si>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</si>
  <si>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</si>
  <si>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</si>
  <si>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</si>
  <si>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</si>
  <si>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</si>
  <si>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</si>
  <si>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</si>
  <si>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</si>
  <si>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</si>
  <si>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</si>
  <si>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</si>
  <si>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</si>
  <si>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</si>
  <si>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</si>
  <si>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</si>
  <si>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</si>
  <si>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</si>
  <si>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</si>
  <si>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</si>
  <si>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</si>
  <si>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</si>
  <si>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</si>
  <si>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</si>
  <si>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</si>
  <si>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</si>
  <si>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</si>
  <si>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</si>
  <si>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</si>
  <si>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</si>
  <si>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</si>
  <si>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</si>
  <si>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</si>
  <si>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</si>
  <si>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</si>
  <si>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</si>
  <si>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</si>
  <si>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</si>
  <si>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</si>
  <si>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</si>
  <si>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</si>
  <si>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</si>
  <si>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</si>
  <si>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</si>
  <si>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</si>
  <si>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</si>
  <si>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</si>
  <si>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</si>
  <si>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</si>
  <si>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</si>
  <si>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</si>
  <si>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</si>
  <si>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</si>
  <si>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</si>
  <si>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</si>
  <si>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</si>
  <si>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</si>
  <si>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</si>
  <si>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</si>
  <si>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</si>
  <si>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</si>
  <si>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</si>
  <si>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</si>
  <si>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</si>
  <si>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</si>
  <si>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</si>
  <si>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</si>
  <si>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</si>
  <si>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</si>
  <si>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</si>
  <si>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</si>
  <si>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</si>
  <si>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</si>
  <si>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</si>
  <si>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</si>
  <si>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</si>
  <si>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</si>
  <si>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</si>
  <si>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</si>
  <si>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</si>
  <si>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</si>
  <si>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</si>
  <si>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</si>
  <si>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</si>
  <si>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</si>
  <si>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</si>
  <si>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</si>
  <si>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</si>
  <si>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</si>
  <si>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</si>
  <si>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</si>
  <si>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</si>
  <si>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</si>
  <si>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</si>
  <si>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</si>
  <si>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</si>
  <si>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</si>
  <si>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</si>
  <si>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</si>
  <si>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</si>
  <si>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</si>
  <si>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</si>
  <si>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</si>
  <si>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</si>
  <si>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</si>
  <si>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</si>
  <si>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</si>
  <si>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</si>
  <si>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</si>
  <si>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</si>
  <si>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</si>
  <si>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</si>
  <si>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</si>
  <si>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</si>
  <si>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</si>
  <si>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</si>
  <si>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</si>
  <si>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</si>
  <si>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</si>
  <si>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</si>
  <si>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</si>
  <si>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</si>
  <si>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</si>
  <si>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</si>
  <si>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</si>
  <si>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</si>
  <si>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</si>
  <si>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</si>
  <si>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</si>
  <si>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</si>
  <si>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</si>
  <si>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</si>
  <si>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</si>
  <si>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</si>
  <si>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</si>
  <si>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</si>
  <si>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</si>
  <si>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</si>
  <si>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</si>
  <si>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</si>
  <si>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</si>
  <si>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</si>
  <si>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</si>
  <si>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</si>
  <si>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</si>
  <si>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</si>
  <si>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</si>
  <si>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</si>
  <si>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</si>
  <si>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</si>
  <si>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</si>
  <si>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</si>
  <si>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</si>
  <si>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</si>
  <si>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</si>
  <si>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</si>
  <si>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</si>
  <si>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</si>
  <si>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</si>
  <si>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</si>
  <si>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</si>
  <si>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</si>
  <si>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</si>
  <si>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</si>
  <si>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</si>
  <si>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</si>
  <si>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</si>
  <si>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</si>
  <si>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</si>
  <si>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</si>
  <si>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</si>
  <si>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</si>
  <si>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</si>
  <si>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</si>
  <si>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</si>
  <si>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</si>
  <si>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</si>
  <si>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</si>
  <si>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</si>
  <si>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</si>
  <si>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</si>
  <si>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</si>
  <si>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</si>
  <si>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</si>
  <si>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</si>
  <si>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</si>
  <si>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</si>
  <si>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</si>
  <si>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</si>
  <si>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</si>
  <si>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</si>
  <si>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</si>
  <si>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</si>
  <si>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</si>
  <si>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</si>
  <si>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</si>
  <si>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</si>
  <si>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</si>
  <si>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</si>
  <si>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</si>
  <si>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</si>
  <si>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</si>
  <si>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</si>
  <si>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</si>
  <si>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</si>
  <si>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</si>
  <si>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</si>
  <si>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</si>
  <si>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</si>
  <si>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</si>
  <si>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</si>
  <si>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</si>
  <si>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</si>
  <si>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</si>
  <si>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</si>
  <si>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</si>
  <si>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</si>
  <si>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</si>
  <si>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</si>
  <si>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</si>
  <si>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</si>
  <si>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</si>
  <si>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</si>
  <si>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</si>
  <si>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</si>
  <si>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</si>
  <si>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</si>
  <si>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</si>
  <si>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</si>
  <si>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</si>
  <si>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</si>
  <si>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</si>
  <si>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</si>
  <si>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</si>
  <si>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</si>
  <si>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</si>
  <si>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</si>
  <si>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</si>
  <si>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</si>
  <si>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</si>
  <si>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</si>
  <si>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</si>
  <si>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</si>
  <si>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</si>
  <si>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</si>
  <si>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</si>
  <si>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</si>
  <si>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</si>
  <si>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</si>
  <si>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</si>
  <si>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</si>
  <si>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</si>
  <si>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</si>
  <si>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</si>
  <si>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</si>
  <si>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</si>
  <si>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</si>
  <si>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</si>
  <si>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</si>
  <si>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</si>
  <si>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</si>
  <si>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</si>
  <si>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</si>
  <si>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</si>
  <si>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</si>
  <si>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</si>
  <si>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</si>
  <si>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</si>
  <si>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</si>
  <si>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</si>
  <si>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</si>
  <si>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</si>
  <si>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</si>
  <si>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</si>
  <si>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</si>
  <si>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</si>
  <si>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</si>
  <si>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</si>
  <si>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</si>
  <si>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</si>
  <si>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</si>
  <si>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</si>
  <si>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</si>
  <si>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</si>
  <si>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</si>
  <si>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</si>
  <si>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</si>
  <si>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</si>
  <si>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</si>
  <si>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</si>
  <si>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</si>
  <si>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</si>
  <si>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</si>
  <si>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</si>
  <si>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</si>
  <si>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</si>
  <si>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</si>
  <si>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</si>
  <si>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</si>
  <si>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</si>
  <si>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</si>
  <si>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</si>
  <si>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</si>
  <si>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</si>
  <si>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</si>
  <si>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</si>
  <si>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</si>
  <si>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</si>
  <si>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</si>
  <si>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</si>
  <si>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</si>
  <si>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</si>
  <si>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</si>
  <si>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</si>
  <si>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</si>
  <si>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</si>
  <si>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</si>
  <si>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</si>
  <si>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</si>
  <si>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</si>
  <si>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</si>
  <si>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</si>
  <si>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</si>
  <si>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</si>
  <si>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</si>
  <si>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</si>
  <si>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</si>
  <si>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</si>
  <si>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</si>
  <si>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</si>
  <si>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</si>
  <si>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</si>
  <si>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</si>
  <si>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</si>
  <si>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</si>
  <si>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</si>
  <si>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</si>
  <si>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</si>
  <si>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</si>
  <si>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</si>
  <si>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</si>
  <si>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</si>
  <si>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</si>
  <si>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</si>
  <si>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</si>
  <si>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</si>
  <si>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</si>
  <si>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</si>
  <si>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</si>
  <si>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</si>
  <si>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</si>
  <si>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</si>
  <si>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</si>
  <si>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</si>
  <si>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</si>
  <si>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</si>
  <si>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</si>
  <si>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</si>
  <si>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</si>
  <si>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</si>
  <si>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</si>
  <si>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</si>
  <si>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</si>
  <si>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</si>
  <si>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</si>
  <si>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</si>
  <si>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</si>
  <si>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</si>
  <si>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</si>
  <si>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</si>
  <si>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</si>
  <si>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</si>
  <si>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</si>
  <si>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</si>
  <si>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</si>
  <si>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</si>
  <si>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</si>
  <si>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</si>
  <si>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</si>
  <si>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</si>
  <si>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</si>
  <si>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</si>
  <si>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</si>
  <si>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</si>
  <si>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</si>
  <si>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</si>
  <si>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</si>
  <si>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</si>
  <si>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</si>
  <si>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</si>
  <si>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</si>
  <si>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</si>
  <si>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</si>
  <si>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</si>
  <si>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</si>
  <si>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</si>
  <si>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</si>
  <si>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</si>
  <si>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</si>
  <si>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</si>
  <si>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</si>
  <si>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</si>
  <si>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</si>
  <si>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</si>
  <si>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</si>
  <si>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</si>
  <si>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</si>
  <si>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</si>
  <si>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</si>
  <si>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</si>
  <si>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</si>
  <si>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</si>
  <si>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</si>
  <si>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</si>
  <si>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</si>
  <si>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</si>
  <si>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</si>
  <si>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</si>
  <si>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</si>
  <si>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</si>
  <si>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</si>
  <si>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</si>
  <si>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</si>
  <si>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</si>
  <si>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</si>
  <si>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</si>
  <si>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</si>
  <si>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</si>
  <si>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</si>
  <si>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</si>
  <si>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</si>
  <si>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</si>
  <si>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</si>
  <si>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</si>
  <si>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</si>
  <si>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</si>
  <si>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</si>
  <si>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</si>
  <si>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</si>
  <si>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</si>
  <si>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</si>
  <si>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</si>
  <si>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</si>
  <si>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</si>
  <si>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</si>
  <si>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</si>
  <si>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</si>
  <si>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</si>
  <si>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</si>
  <si>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</si>
  <si>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</si>
  <si>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</si>
  <si>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</si>
  <si>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</si>
  <si>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</si>
  <si>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</si>
  <si>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</si>
  <si>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</si>
  <si>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</si>
  <si>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</si>
  <si>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</si>
  <si>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</si>
  <si>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</si>
  <si>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</si>
  <si>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</si>
  <si>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</si>
  <si>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</si>
  <si>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</si>
  <si>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</si>
  <si>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</si>
  <si>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</si>
  <si>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</si>
  <si>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</si>
  <si>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</si>
  <si>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</si>
  <si>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</si>
  <si>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</si>
  <si>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</si>
  <si>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</si>
  <si>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</si>
  <si>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</si>
  <si>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</si>
  <si>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</si>
  <si>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</si>
  <si>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</si>
  <si>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</si>
  <si>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</si>
  <si>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</si>
  <si>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</si>
  <si>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</si>
  <si>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</si>
  <si>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</si>
  <si>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</si>
  <si>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</si>
  <si>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</si>
  <si>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</si>
  <si>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</si>
  <si>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</si>
  <si>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</si>
  <si>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</si>
  <si>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</si>
  <si>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</si>
  <si>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</si>
  <si>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</si>
  <si>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</si>
  <si>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</si>
  <si>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</si>
  <si>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</si>
  <si>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</si>
  <si>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</si>
  <si>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</si>
  <si>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</si>
  <si>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</si>
  <si>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</si>
  <si>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</si>
  <si>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</si>
  <si>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</si>
  <si>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</si>
  <si>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</si>
  <si>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</si>
  <si>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</si>
  <si>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</si>
  <si>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</si>
  <si>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</si>
  <si>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</si>
  <si>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</si>
  <si>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</si>
  <si>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</si>
  <si>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</si>
  <si>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</si>
  <si>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</si>
  <si>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</si>
  <si>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</si>
  <si>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</si>
  <si>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</si>
  <si>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</si>
  <si>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</si>
  <si>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</si>
  <si>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</si>
  <si>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</si>
  <si>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</si>
  <si>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</si>
  <si>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</si>
  <si>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</si>
  <si>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</si>
  <si>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</si>
  <si>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</si>
  <si>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</si>
  <si>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</si>
  <si>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</si>
  <si>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</si>
  <si>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</si>
  <si>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</si>
  <si>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</si>
  <si>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</si>
  <si>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</si>
  <si>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</si>
  <si>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</si>
  <si>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</si>
  <si>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</si>
  <si>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</si>
  <si>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</si>
  <si>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</si>
  <si>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</si>
  <si>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</si>
  <si>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</si>
  <si>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</si>
  <si>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</si>
  <si>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</si>
  <si>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</si>
  <si>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</si>
  <si>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</si>
  <si>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</si>
  <si>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</si>
  <si>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</si>
  <si>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</si>
  <si>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</si>
  <si>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</si>
  <si>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</si>
  <si>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</si>
  <si>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</si>
  <si>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</si>
  <si>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</si>
  <si>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</si>
  <si>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</si>
  <si>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</si>
  <si>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</si>
  <si>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</si>
  <si>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</si>
  <si>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</si>
  <si>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</si>
  <si>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</si>
  <si>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</si>
  <si>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</si>
  <si>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</si>
  <si>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</si>
  <si>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</si>
  <si>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</si>
  <si>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</si>
  <si>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</si>
  <si>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</si>
  <si>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</si>
  <si>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</si>
  <si>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</si>
  <si>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</si>
  <si>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</si>
  <si>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</si>
  <si>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</si>
  <si>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</si>
  <si>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</si>
  <si>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</si>
  <si>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</si>
  <si>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</si>
  <si>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</si>
  <si>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</si>
  <si>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</si>
  <si>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</si>
  <si>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</si>
  <si>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</si>
  <si>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</si>
  <si>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</si>
  <si>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</si>
  <si>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</si>
  <si>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</si>
  <si>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</si>
  <si>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</si>
  <si>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</si>
  <si>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</si>
  <si>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</si>
  <si>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</si>
  <si>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</si>
  <si>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</si>
  <si>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</si>
  <si>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</si>
  <si>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</si>
  <si>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</si>
  <si>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</si>
  <si>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</si>
  <si>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</si>
  <si>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</si>
  <si>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</si>
  <si>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</si>
  <si>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</si>
  <si>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</si>
  <si>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</si>
  <si>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</si>
  <si>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</si>
  <si>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</si>
  <si>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</si>
  <si>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</si>
  <si>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</si>
  <si>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</si>
  <si>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PCM-20251209-00002956</t>
  </si>
  <si>
    <t>Critical</t>
  </si>
  <si>
    <t xml:space="preserve">team on way need 150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</si>
  <si>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</si>
  <si>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</si>
  <si>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</si>
  <si>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</si>
  <si>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</si>
  <si>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</si>
  <si>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</si>
  <si>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</si>
  <si>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</si>
  <si>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</si>
  <si>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</si>
  <si>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team at site</t>
  </si>
  <si>
    <t>PCM-20251209-00002992</t>
  </si>
  <si>
    <t>site flapping &amp; ETA 30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</si>
  <si>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</si>
  <si>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</si>
  <si>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</si>
  <si>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</si>
  <si>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</si>
  <si>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</si>
  <si>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</si>
  <si>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</si>
  <si>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</si>
  <si>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</si>
  <si>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</si>
  <si>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</si>
  <si>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</si>
  <si>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</si>
  <si>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</si>
  <si>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</si>
  <si>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</si>
  <si>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</si>
  <si>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</si>
  <si>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</si>
  <si>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</si>
  <si>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PCM-20251209-00002985</t>
  </si>
  <si>
    <t>team on the way 15 mins</t>
  </si>
  <si>
    <t>PCM-20251209-00002691</t>
  </si>
  <si>
    <t xml:space="preserve">Team try but can't  access due to deep valley area // team will move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</si>
</sst>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1" totalsRowShown="0" headerRowDxfId="96" dataDxfId="95" headerRowBorderDxfId="93" tableBorderDxfId="94" totalsRowBorderDxfId="92">
  <autoFilter ref="A1:L1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8" totalsRowShown="0" headerRowDxfId="79" dataDxfId="78" headerRowBorderDxfId="76" tableBorderDxfId="77" totalsRowBorderDxfId="75">
  <autoFilter ref="A1:L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6" dataDxfId="45" headerRowBorderDxfId="43" tableBorderDxfId="44" totalsRowBorderDxfId="42">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 totalsRowShown="0" headerRowDxfId="29" dataDxfId="28" headerRowBorderDxfId="26" tableBorderDxfId="27">
  <autoFilter ref="A1:L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1"/>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338.0258748842607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5" t="s">
        <v>39108</v>
      </c>
      <c r="B3" s="124" t="str">
        <f>IFERROR(VLOOKUP(D3,DB!A:K,11,0),"")</f>
        <v>R1</v>
      </c>
      <c r="C3" s="124">
        <v>3</v>
      </c>
      <c r="D3" s="56" t="s">
        <v>12514</v>
      </c>
      <c r="E3" s="123" t="s">
        <v>39109</v>
      </c>
      <c r="F3" s="122">
        <v>46000.431250000001</v>
      </c>
      <c r="G3" s="121">
        <f ca="1">IFERROR(NOW()-F3,"-")</f>
        <v>0.54305081018537749</v>
      </c>
      <c r="H3" s="122">
        <v>46000.922442129631</v>
      </c>
      <c r="I3" s="124" t="str">
        <f>IFERROR(VLOOKUP(D3,DB!A:F,6,0),"")</f>
        <v>SCECO</v>
      </c>
      <c r="J3" s="124" t="str">
        <f>IFERROR(VLOOKUP(D3,DB!A:G,7,0),"")</f>
        <v>Dead</v>
      </c>
      <c r="K3" s="120" t="s">
        <v>39110</v>
      </c>
      <c r="L3" s="119" t="str">
        <f>IFERROR(VLOOKUP(D3,DB!A:I,9,0),"")</f>
        <v>Latis</v>
      </c>
    </row>
    <row r="4" spans="1:15" ht="15" customHeight="1">
      <c r="A4" s="125"/>
      <c r="B4" s="124" t="str">
        <f>IFERROR(VLOOKUP(D4,DB!A:K,11,0),"")</f>
        <v/>
      </c>
      <c r="C4" s="124"/>
      <c r="D4" s="56"/>
      <c r="E4" s="123"/>
      <c r="F4" s="122"/>
      <c r="G4" s="121">
        <f ca="1">IFERROR(NOW()-F4,"-")</f>
        <v>46000.974300810187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46000.974300810187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46000.974300810187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46000.974300810187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46000.974300810187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46000.974300810187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46000.974300810187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46000.974300810187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46000.974300810187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46000.974300810187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46000.974300810187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46000.974300810187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46000.974300810187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46000.974300810187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46000.974300810187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46000.974300810187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46000.974300810187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46000.974300810187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46000.974300810187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46000.974300810187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46000.974300810187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46000.974300810187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46000.974300810187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46000.974300810187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46000.974300810187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46000.974300810187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46000.974300810187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46000.974300810187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46000.974300810187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46000.974300810187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46000.974300810187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46000.974300810187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46000.974300810187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46000.974300810187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46000.974300810187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46000.974300810187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46000.974300810187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46000.974300810187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46000.974300810187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46000.974300810187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46000.974300810187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46000.974300810187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46000.974300810187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46000.974300810187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46000.974300810187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46000.974300810187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46000.974300810187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46000.974300810187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46000.974300810187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46000.974300810187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46000.974300810187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46000.974300810187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46000.974300810187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46000.974300810187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46000.974300810187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46000.974300810187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46000.974300810187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46000.974300810187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46000.974300810187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46000.974300810187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46000.974300810187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46000.974300810187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46000.974300810187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46000.974300810187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46000.974300810187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46000.974300810187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46000.974300810187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46000.974300810187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46000.974300810187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46000.974300810187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46000.974300810187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46000.974300810187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46000.974300810187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46000.974300810187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46000.974300810187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46000.974300810187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46000.974300810187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46000.974300810187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46000.974300810187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46000.974300810187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46000.974300810187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46000.974300810187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46000.974300810187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46000.974300810187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46000.974300810187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46000.974300810187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46000.974300810187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46000.974300810187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46000.974300810187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46000.974300810187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46000.974300810187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46000.974300810187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46000.974300810187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46000.974300810187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46000.974300810187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46000.974300810187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46000.974300810187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46000.974300810187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46000.974300810187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46000.974300810187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46000.974300810187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46000.974300810187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46000.974300810187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46000.974300810187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46000.974300810187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46000.974300810187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46000.974300810187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46000.974300810187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46000.974300810187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46000.974300810187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46000.974300810187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46000.974300810187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46000.974300810187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46000.974300810187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46000.974300810187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46000.974300810187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46000.974300810187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46000.974300810187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46000.974300810187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46000.974300810187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46000.974300810187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46000.974300810187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46000.974300810187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46000.974300810187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46000.974300810187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46000.974300810187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46000.974300810187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46000.974300810187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46000.974300810187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46000.974300810187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46000.974300810187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46000.974300810187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46000.974300810187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46000.974300810187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46000.974300810187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46000.974300810187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46000.974300810187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46000.974300810187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46000.974300810187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46000.974300810187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46000.974300810187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46000.974300810187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46000.974300810187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46000.974300810187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46000.974300810187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46000.974300810187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46000.974300810187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46000.974300810187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46000.974300810187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46000.974300810187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46000.974300810187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46000.974300810187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46000.974300810187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46000.974300810187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46000.974300810187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46000.974300810187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46000.974300810187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46000.974300810187</v>
      </c>
      <c r="H161" s="122"/>
      <c r="I161" s="124" t="str">
        <f>IFERROR(VLOOKUP(D161,DB!A:F,6,0),"")</f>
        <v/>
      </c>
      <c r="J161" s="124" t="str">
        <f>IFERROR(VLOOKUP(D161,DB!A:G,7,0),"")</f>
        <v/>
      </c>
      <c r="K161" s="120"/>
      <c r="L161" s="119" t="str">
        <f>IFERROR(VLOOKUP(D161,DB!A:I,9,0),"")</f>
        <v/>
      </c>
    </row>
  </sheetData>
  <customSheetViews>
    <customSheetView guid="{F6042A99-DD27-4453-835D-0834D95730CC}" filter="1" showAutoFilter="1">
      <pageMargins left="0" right="0" top="0" bottom="0" header="0" footer="0"/>
      <autoFilter ref="B1:M1" xr:uid="{8EC378AF-DED1-45FD-AD1E-ABA905BF3F59}"/>
    </customSheetView>
  </customSheetViews>
  <dataValidations count="2">
    <dataValidation allowBlank="1" showInputMessage="1" showErrorMessage="1" sqref="E1" xr:uid="{5DBA255D-CDD9-49FB-AD3C-AF70AB4EE696}"/>
    <dataValidation type="list" allowBlank="1" showInputMessage="1" showErrorMessage="1" sqref="E2:E1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8"/>
  <sheetViews>
    <sheetView tabSelected="1" workbookViewId="0">
      <selection activeCell="H9" sqref="H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175.97446296296403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16.586881944444031</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3.6189188657444902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0.13669664352346445</v>
      </c>
      <c r="H6" s="97">
        <v>46000.831886574073</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23145</v>
      </c>
      <c r="E7" s="81" t="s">
        <v>39106</v>
      </c>
      <c r="F7" s="97">
        <v>46000.944594907407</v>
      </c>
      <c r="G7" s="98">
        <f ca="1">IFERROR(NOW()-F7,"-")</f>
        <v>2.97059027798241E-2</v>
      </c>
      <c r="H7" s="97">
        <v>46000.939039351855</v>
      </c>
      <c r="I7" s="18" t="str">
        <f>IFERROR(VLOOKUP(D7,DB!A:F,6,0),"")</f>
        <v>SCECO</v>
      </c>
      <c r="J7" s="18" t="str">
        <f>IFERROR(VLOOKUP(D7,DB!A:G,7,0),"")</f>
        <v>Dead</v>
      </c>
      <c r="K7" s="19" t="s">
        <v>39124</v>
      </c>
      <c r="L7" s="18" t="str">
        <f>IFERROR(VLOOKUP(D7,DB!A:I,9,0),"")</f>
        <v>Latis</v>
      </c>
    </row>
    <row r="8" spans="1:12" ht="31.5" customHeight="1">
      <c r="A8" s="96"/>
      <c r="B8" s="18" t="str">
        <f>IFERROR(VLOOKUP(D8,DB!A:K,11,0),"")</f>
        <v>R2</v>
      </c>
      <c r="C8" s="18"/>
      <c r="D8" s="18" t="s">
        <v>23121</v>
      </c>
      <c r="E8" s="81"/>
      <c r="F8" s="97"/>
      <c r="G8" s="98">
        <f ca="1">IFERROR(NOW()-F8,"-")</f>
        <v>46000.974300810187</v>
      </c>
      <c r="H8" s="97"/>
      <c r="I8" s="18" t="str">
        <f>IFERROR(VLOOKUP(D8,DB!A:F,6,0),"")</f>
        <v>SCECO</v>
      </c>
      <c r="J8" s="18" t="str">
        <f>IFERROR(VLOOKUP(D8,DB!A:G,7,0),"")</f>
        <v>Weak</v>
      </c>
      <c r="K8" s="19"/>
      <c r="L8" s="18" t="str">
        <f>IFERROR(VLOOKUP(D8,DB!A:I,9,0),"")</f>
        <v>Latis</v>
      </c>
    </row>
    <row r="9" spans="1:12" ht="31.5" customHeight="1">
      <c r="A9" s="96"/>
      <c r="B9" s="18" t="str">
        <f>IFERROR(VLOOKUP(D9,DB!A:K,11,0),"")</f>
        <v/>
      </c>
      <c r="C9" s="18"/>
      <c r="D9" s="18"/>
      <c r="E9" s="81"/>
      <c r="F9" s="97"/>
      <c r="G9" s="98">
        <f ca="1">IFERROR(NOW()-F9,"-")</f>
        <v>46000.974300810187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46000.974300810187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46000.974300810187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46000.974300810187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46000.974300810187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46000.974300810187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46000.974300810187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46000.974300810187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46000.974300810187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46000.974300810187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46000.974300810187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46000.974300810187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46000.974300810187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46000.974300810187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46000.974300810187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46000.974300810187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46000.974300810187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46000.974300810187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46000.974300810187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46000.974300810187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46000.974300810187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46000.974300810187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46000.974300810187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46000.974300810187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46000.974300810187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46000.974300810187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46000.974300810187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46000.974300810187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46000.974300810187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46000.974300810187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46000.974300810187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46000.974300810187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46000.974300810187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46000.974300810187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46000.974300810187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46000.974300810187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46000.974300810187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46000.974300810187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46000.974300810187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46000.974300810187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46000.974300810187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46000.974300810187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46000.974300810187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46000.974300810187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46000.974300810187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46000.974300810187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46000.974300810187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46000.974300810187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46000.974300810187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46000.974300810187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46000.974300810187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46000.974300810187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46000.974300810187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46000.974300810187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46000.974300810187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46000.974300810187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46000.974300810187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46000.974300810187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46000.974300810187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46000.974300810187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46000.974300810187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46000.974300810187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46000.974300810187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46000.974300810187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46000.974300810187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46000.974300810187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46000.974300810187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46000.974300810187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46000.974300810187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46000.974300810187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46000.974300810187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46000.974300810187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46000.974300810187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46000.974300810187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46000.974300810187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46000.974300810187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46000.974300810187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46000.974300810187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46000.974300810187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46000.974300810187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46000.974300810187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46000.974300810187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46000.974300810187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46000.974300810187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46000.974300810187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46000.974300810187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46000.974300810187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46000.974300810187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46000.974300810187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46000.974300810187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46000.974300810187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46000.974300810187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46000.974300810187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46000.974300810187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46000.974300810187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46000.974300810187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46000.974300810187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46000.974300810187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46000.974300810187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46000.974300810187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46000.974300810187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46000.974300810187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46000.974300810187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46000.974300810187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46000.974300810187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46000.974300810187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46000.974300810187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46000.974300810187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46000.974300810187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46000.974300810187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46000.974300810187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46000.974300810187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46000.974300810187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46000.974300810187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46000.974300810187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46000.974300810187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46000.974300810187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46000.974300810187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46000.974300810187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46000.974300810187</v>
      </c>
      <c r="H128" s="97"/>
      <c r="I128" s="18" t="str">
        <f>IFERROR(VLOOKUP(D128,DB!A:F,6,0),"")</f>
        <v/>
      </c>
      <c r="J128" s="18" t="str">
        <f>IFERROR(VLOOKUP(D128,DB!A:G,7,0),"")</f>
        <v/>
      </c>
      <c r="K128" s="19"/>
      <c r="L128" s="18" t="str">
        <f>IFERROR(VLOOKUP(D128,DB!A:I,9,0),"")</f>
        <v/>
      </c>
    </row>
    <row r="129" spans="1:12" ht="31.5" customHeight="1">
      <c r="A129" s="146"/>
      <c r="B129" s="147" t="str">
        <f>IFERROR(VLOOKUP(D129,DB!A:K,11,0),"")</f>
        <v/>
      </c>
      <c r="C129" s="147"/>
      <c r="D129" s="147"/>
      <c r="E129" s="147"/>
      <c r="F129" s="148"/>
      <c r="G129" s="149">
        <f ca="1">IFERROR(NOW()-F129,"-")</f>
        <v>46000.974300810187</v>
      </c>
      <c r="H129" s="148"/>
      <c r="I129" s="147" t="str">
        <f>IFERROR(VLOOKUP(D129,DB!A:F,6,0),"")</f>
        <v/>
      </c>
      <c r="J129" s="147" t="str">
        <f>IFERROR(VLOOKUP(D129,DB!A:G,7,0),"")</f>
        <v/>
      </c>
      <c r="K129" s="150"/>
      <c r="L129" s="147" t="str">
        <f>IFERROR(VLOOKUP(D129,DB!A:I,9,0),"")</f>
        <v/>
      </c>
    </row>
    <row r="130" spans="1:12" ht="31.5" customHeight="1">
      <c r="A130" s="96"/>
      <c r="B130" s="18" t="str">
        <f>IFERROR(VLOOKUP(D130,DB!A:K,11,0),"")</f>
        <v/>
      </c>
      <c r="C130" s="18"/>
      <c r="D130" s="18"/>
      <c r="E130" s="18"/>
      <c r="F130" s="97"/>
      <c r="G130" s="98">
        <f ca="1">IFERROR(NOW()-F130,"-")</f>
        <v>46000.974300810187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46000.974300810187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46000.974300810187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46000.974300810187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46000.974300810187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46000.974300810187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46000.974300810187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46000.974300810187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46000.974300810187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46000.974300810187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46000.974300810187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46000.974300810187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46000.974300810187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46000.974300810187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46000.974300810187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46000.974300810187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46000.974300810187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46000.974300810187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46000.974300810187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46000.974300810187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46000.974300810187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46000.974300810187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46000.974300810187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46000.974300810187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46000.974300810187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46000.974300810187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46000.974300810187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46000.974300810187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46000.974300810187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46000.974300810187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46000.974300810187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46000.974300810187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46000.974300810187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46000.974300810187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46000.974300810187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46000.974300810187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46000.974300810187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46000.974300810187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46000.974300810187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46000.974300810187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46000.974300810187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46000.974300810187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46000.974300810187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46000.974300810187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46000.974300810187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46000.974300810187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46000.974300810187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46000.974300810187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46000.974300810187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46000.974300810187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46000.974300810187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46000.974300810187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46000.974300810187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46000.974300810187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46000.974300810187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46000.974300810187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46000.974300810187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46000.974300810187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46000.974300810187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46000.974300810187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46000.974300810187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46000.974300810187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46000.974300810187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46000.974300810187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46000.974300810187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46000.974300810187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46000.974300810187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46000.974300810187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46000.974300810187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46000.974300810187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46000.974300810187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46000.974300810187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46000.974300810187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46000.974300810187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46000.974300810187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46000.974300810187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46000.974300810187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46000.974300810187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46000.974300810187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46000.974300810187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46000.974300810187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46000.974300810187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46000.974300810187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46000.974300810187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46000.974300810187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46000.974300810187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46000.974300810187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46000.974300810187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46000.974300810187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46000.974300810187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46000.974300810187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46000.974300810187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46000.974300810187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46000.974300810187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46000.974300810187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46000.974300810187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46000.974300810187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46000.974300810187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46000.974300810187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46000.974300810187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46000.974300810187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46000.974300810187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46000.974300810187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46000.974300810187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46000.974300810187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46000.974300810187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46000.974300810187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46000.974300810187</v>
      </c>
      <c r="H237" s="97"/>
      <c r="I237" s="18" t="str">
        <f>IFERROR(VLOOKUP(D237,DB!A:F,6,0),"")</f>
        <v/>
      </c>
      <c r="J237" s="18" t="str">
        <f>IFERROR(VLOOKUP(D237,DB!A:G,7,0),"")</f>
        <v/>
      </c>
      <c r="K237" s="19"/>
      <c r="L237" s="18" t="str">
        <f>IFERROR(VLOOKUP(D237,DB!A:I,9,0),"")</f>
        <v/>
      </c>
    </row>
    <row r="238" spans="1:12" ht="31.5" customHeight="1">
      <c r="A238" s="146"/>
      <c r="B238" s="147" t="str">
        <f>IFERROR(VLOOKUP(D238,DB!A:K,11,0),"")</f>
        <v/>
      </c>
      <c r="C238" s="147"/>
      <c r="D238" s="147"/>
      <c r="E238" s="147"/>
      <c r="F238" s="148"/>
      <c r="G238" s="149">
        <f ca="1">IFERROR(NOW()-F238,"-")</f>
        <v>46000.974300810187</v>
      </c>
      <c r="H238" s="148"/>
      <c r="I238" s="147" t="str">
        <f>IFERROR(VLOOKUP(D238,DB!A:F,6,0),"")</f>
        <v/>
      </c>
      <c r="J238" s="147" t="str">
        <f>IFERROR(VLOOKUP(D238,DB!A:G,7,0),"")</f>
        <v/>
      </c>
      <c r="K238" s="150"/>
      <c r="L238" s="147" t="str">
        <f>IFERROR(VLOOKUP(D238,DB!A:I,9,0),"")</f>
        <v/>
      </c>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46000.974300925925</v>
      </c>
      <c r="H2" s="153"/>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46000.974300925925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46000.974300925925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46000.974300925925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46000.974300925925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46000.974300925925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46000.974300925925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46000.974300925925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46000.974300925925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46000.974300925925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46000.974300925925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46000.974300925925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46000.974300925925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46000.974300925925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46000.974300925925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46000.974300925925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46000.974300925925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46000.974300925925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46000.974300925925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46000.974300925925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46000.974300925925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46000.974300925925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46000.974300925925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46000.974300925925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46000.974300925925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46000.974300925925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46000.974300925925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46000.974300925925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46000.974300925925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46000.974300925925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46000.974300925925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46000.974300925925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46000.974300925925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46000.974300925925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46000.974300925925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46000.974300925925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46000.974300925925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46000.974300925925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46000.974300925925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46000.974300925925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46000.974300925925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46000.974300925925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46000.974300925925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46000.974300925925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46000.974300925925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46000.974300925925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46000.974300925925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46000.974300925925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46000.974300925925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46000.974300925925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46000.974300925925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46000.974300925925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46000.974300925925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46000.974300925925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46000.974300925925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46000.974300925925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46000.974300925925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46000.974300925925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46000.974300925925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46000.974300925925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46000.974300925925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46000.974300925925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46000.974300925925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46000.974300925925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46000.974300925925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46000.974300925925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46000.974300925925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46000.974300925925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46000.974300925925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46000.974300925925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46000.974300925925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46000.974300925925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46000.974300925925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46000.974300925925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46000.974300925925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46000.974300925925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46000.974300925925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46000.974300925925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46000.974300925925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46000.974300925925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46000.974300925925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46000.974300925925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46000.974300925925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46000.974300925925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46000.974300925925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46000.974300925925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46000.974300925925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46000.974300925925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46000.974300925925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46000.974300925925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46000.974300925925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46000.974300925925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46000.974300925925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46000.974300925925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46000.974300925925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46000.974300925925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46000.974300925925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46000.974300925925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46000.974300925925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46000.974300925925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46000.974300925925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46000.974300925925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46000.974300925925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46000.974300925925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46000.974300925925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46000.974300925925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46000.974300925925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46000.974300925925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46000.974300925925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46000.974300925925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46000.974300925925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46000.974300925925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46000.974300925925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46000.974300925925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46000.974300925925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46000.974300925925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46000.974300925925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46000.974300925925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46000.974300925925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46000.974300925925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46000.974300925925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46000.974300925925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46000.974300925925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46000.974300925925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46000.974300925925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46000.974300925925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46000.974300925925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46000.974300925925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46000.974300925925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46000.974300925925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46000.974300925925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46000.974300925925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46000.974300925925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46000.974300925925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46000.974300925925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46000.974300925925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46000.974300925925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46000.974300925925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46000.974300925925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46000.974300925925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46000.974300925925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46000.974300925925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46000.974300925925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46000.974300925925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46000.974300925925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46000.974300925925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46000.974300925925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46000.974300925925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46000.974300925925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46000.974300925925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46000.974300925925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46000.974300925925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46000.974300925925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46000.974300925925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46000.974300925925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46000.974300925925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46000.974300925925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46000.974300925925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46000.974300925925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46000.974300925925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46000.974300925925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46000.974300925925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46000.974300925925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46000.974300925925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46000.974300925925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46000.974300925925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46000.974300925925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46000.974300925925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46000.974300925925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46000.974300925925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46000.974300925925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46000.974300925925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46000.974300925925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46000.974300925925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46000.974300925925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46000.974300925925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46000.974300925925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46000.974300925925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46000.974300925925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46000.974300925925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46000.974300925925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46000.974300925925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46000.974300925925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46000.974300925925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46000.974300925925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46000.974300925925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46000.974300925925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46000.974300925925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46000.974300925925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46000.974300925925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46000.974300925925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46000.974300925925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46000.974300925925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46000.974300925925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46000.974300925925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46000.974300925925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46000.974300925925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46000.974300925925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46000.974300925925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46000.974300925925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46000.974300925925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46000.974300925925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46000.974300925925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46000.974300925925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46000.974300925925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46000.974300925925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46000.974300925925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46000.974300925925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46000.974300925925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46000.974300925925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46000.974300925925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46000.974300925925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46000.974300925925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46000.974300925925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46000.974300925925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46000.974300925925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46000.974300925925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46000.974300925925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46000.974300925925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46000.974300925925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46000.974300925925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46000.974300925925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46000.974300925925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46000.974300925925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46000.974300925925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46000.974300925925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46000.974300925925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46000.974300925925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46000.974300925925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46000.974300925925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46000.974300925925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46000.974300925925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46000.974300925925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46000.974300925925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46000.974300925925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46000.974300925925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46000.974300925925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46000.974300925925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46000.974300925925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46000.974300925925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46000.974300925925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46000.974300925925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46000.974300925925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46000.974300925925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46000.974300925925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46000.974300925925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46000.974300925925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46000.974300925925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46000.974300925925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46000.974300925925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46000.974300925925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46000.974300925925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46000.974300925925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46000.974300925925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46000.974300925925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46000.974300925925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46000.974300925925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46000.974300925925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46000.974300925925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46000.974300925925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46000.974300925925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46000.974300925925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46000.974300925925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46000.974300925925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46000.974300925925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46000.974300925925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46000.974300925925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46000.974300925925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46000.974300925925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46000.974300925925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46000.974300925925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46000.974300925925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46000.974300925925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46000.974300925925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46000.974300925925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46000.974300925925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46000.974300925925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46000.974300925925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46000.974300925925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46000.974300925925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46000.974300925925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46000.974300925925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46000.974300925925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46000.974300925925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46000.974300925925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46000.974300925925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46000.974300925925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46000.974300925925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46000.974300925925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46000.974300925925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46000.974300925925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46000.974300925925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46000.974300925925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46000.974300925925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46000.974300925925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46000.974300925925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46000.974300925925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46000.974300925925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46000.974300925925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46000.974300925925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46000.974300925925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46000.974300925925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46000.974300925925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46000.974300925925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46000.974300925925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46000.974300925925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46000.974300925925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46000.974300925925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46000.974300925925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46000.974300925925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46000.974300925925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46000.974300925925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46000.974300925925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46000.974300925925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46000.974300925925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46000.974300925925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46000.974300925925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46000.974300925925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46000.974300925925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46000.974300925925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46000.974300925925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46000.974300925925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46000.974300925925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46000.974300925925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46000.974300925925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46000.974300925925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46000.974300925925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46000.974300925925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46000.974300925925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46000.974300925925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46000.974300925925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46000.974300925925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46000.974300925925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46000.974300925925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46000.974300925925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46000.974300925925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46000.974300925925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46000.974300925925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46000.974300925925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46000.974300925925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46000.974300925925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46000.974300925925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46000.974300925925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46000.974300925925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46000.974300925925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46000.974300925925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46000.974300925925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46000.974300925925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46000.974300925925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46000.974300925925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46000.974300925925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46000.974300925925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46000.974300925925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46000.974300925925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46000.974300925925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46000.974300925925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46000.974300925925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46000.974300925925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46000.974300925925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46000.974300925925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46000.974300925925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46000.974300925925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46000.974300925925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46000.974300925925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46000.974300925925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46000.974300925925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46000.974300925925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46000.974300925925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46000.974300925925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46000.974300925925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46000.974300925925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46000.974300925925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46000.974300925925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46000.974300925925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46000.974300925925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46000.974300925925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46000.974300925925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46000.974300925925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46000.974300925925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46000.974300925925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46000.974300925925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46000.974300925925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46000.974300925925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46000.974300925925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46000.974300925925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46000.974300925925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46000.974300925925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46000.974300925925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46000.974300925925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46000.974300925925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46000.974300925925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46000.974300925925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46000.974300925925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46000.974300925925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46000.974300925925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46000.974300925925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46000.974300925925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46000.974300925925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46000.974300925925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46000.974300925925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46000.974300925925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46000.974300925925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46000.974300925925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46000.974300925925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46000.974300925925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46000.974300925925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46000.974300925925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46000.974300925925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46000.974300925925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46000.974300925925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46000.974300925925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46000.974300925925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46000.974300925925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46000.974300925925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46000.974300925925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46000.974300925925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46000.974300925925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46000.974300925925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46000.974300925925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46000.974300925925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46000.974300925925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46000.974300925925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46000.974300925925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46000.974300925925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46000.974300925925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46000.974300925925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46000.974300925925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46000.974300925925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46000.974300925925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46000.974300925925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46000.974300925925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46000.974300925925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46000.974300925925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46000.974300925925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46000.974300925925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46000.974300925925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46000.974300925925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46000.974300925925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46000.974300925925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46000.974300925925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46000.974300925925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46000.974300925925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46000.974300925925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46000.974300925925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46000.974300925925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46000.974300925925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46000.974300925925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46000.974300925925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46000.974300925925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46000.974300925925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46000.974300925925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46000.974300925925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46000.974300925925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46000.974300925925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46000.974300925925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46000.974300925925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46000.974300925925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46000.974300925925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46000.974300925925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46000.974300925925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46000.974300925925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46000.974300925925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46000.974300925925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46000.974300925925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46000.974300925925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46000.974300925925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46000.974300925925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46000.974300925925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46000.974300925925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46000.974300925925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46000.974300925925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46000.974300925925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46000.974300925925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46000.974300925925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46000.974300925925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46000.974300925925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46000.974300925925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46000.974300925925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46000.974300925925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46000.974300925925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46000.974300925925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46000.974300925925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46000.974300925925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46000.974300925925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46000.974300925925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46000.974300925925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46000.974300925925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46000.974300925925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46000.974300925925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46000.974300925925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46000.974300925925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46000.974300925925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46000.974300925925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46000.974300925925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46000.974300925925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46000.974300925925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46000.974300925925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46000.974300925925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46000.974300925925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46000.974300925925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46000.974300925925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46000.974300925925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46000.974300925925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46000.974300925925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46000.974300925925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46000.974300925925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46000.974300925925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46000.974300925925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46000.974300925925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46000.974300925925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46000.974300925925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46000.974300925925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46000.974300925925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46000.974300925925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46000.974300925925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46000.974300925925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46000.974300925925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46000.974300925925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46000.974300925925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46000.974300925925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46000.974300925925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46000.974300925925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46000.974300925925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46000.974300925925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46000.974300925925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46000.974300925925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46000.974300925925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46000.974300925925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46000.974300925925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46000.974300925925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46000.974300925925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46000.974300925925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46000.974300925925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46000.974300925925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46000.974300925925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46000.974300925925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46000.974300925925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46000.974300925925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46000.974300925925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46000.974300925925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46000.974300925925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46000.974300925925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46000.974300925925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46000.974300925925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46000.974300925925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46000.974300925925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46000.974300925925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46000.974300925925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46000.974300925925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46000.974300925925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46000.974300925925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46000.974300925925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46000.974300925925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46000.974300925925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46000.974300925925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46000.974300925925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46000.974300925925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46000.974300925925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46000.974300925925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46000.974300925925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46000.974300925925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46000.974300925925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46000.974300925925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46000.974300925925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46000.974300925925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46000.974300925925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46000.974300925925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46000.974300925925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46000.974300925925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46000.974300925925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46000.974300925925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46000.974300925925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46000.974300925925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46000.974300925925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46000.974300925925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46000.974300925925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46000.974300925925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46000.974300925925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46000.974300925925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46000.974300925925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46000.974300925925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46000.974300925925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46000.974300925925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46000.974300925925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46000.974300925925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46000.974300925925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46000.974300925925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46000.974300925925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46000.974300925925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46000.974300925925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46000.974300925925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46000.974300925925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46000.974300925925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46000.974300925925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46000.974300925925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46000.974300925925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46000.974300925925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46000.974300925925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46000.974300925925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46000.974300925925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46000.974300925925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46000.974300925925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46000.974300925925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46000.974300925925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46000.974300925925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46000.974300925925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46000.974300925925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46000.974300925925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46000.974300925925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46000.974300925925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46000.974300925925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46000.974300925925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46000.974300925925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46000.974300925925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46000.974300925925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46000.974300925925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46000.974300925925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46000.974300925925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46000.974300925925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46000.974300925925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46000.974300925925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46000.974300925925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46000.974300925925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46000.974300925925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46000.974300925925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46000.974300925925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46000.974300925925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46000.974300925925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46000.974300925925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46000.974300925925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46000.974300925925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46000.974300925925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46000.974300925925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46000.974300925925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46000.974300925925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46000.974300925925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46000.974300925925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46000.974300925925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46000.974300925925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46000.974300925925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46000.974300925925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46000.974300925925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46000.974300925925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46000.974300925925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46000.974300925925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46000.974300925925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46000.974300925925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46000.974300925925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46000.974300925925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46000.974300925925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46000.974300925925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46000.974300925925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46000.974300925925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46000.974300925925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46000.974300925925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46000.974300925925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46000.974300925925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46000.974300925925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46000.974300925925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46000.974300925925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46000.974300925925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46000.974300925925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46000.974300925925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46000.974300925925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46000.974300925925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46000.974300925925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46000.974300925925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46000.974300925925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46000.974300925925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46000.974300925925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46000.974300925925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46000.974300925925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46000.974300925925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46000.974300925925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46000.974300925925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46000.974300925925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46000.974300925925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46000.974300925925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46000.974300925925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46000.974300925925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46000.974300925925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46000.974300925925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46000.974300925925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46000.974300925925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46000.974300925925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46000.974300925925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46000.974300925925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46000.974300925925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46000.974300925925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46000.974300925925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46000.974300925925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46000.974300925925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46000.974300925925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46000.974300925925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46000.974300925925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46000.974300925925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46000.974300925925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46000.974300925925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46000.974300925925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46000.974300925925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46000.974300925925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46000.974300925925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46000.974300925925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46000.974300925925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46000.974300925925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46000.974300925925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46000.974300925925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46000.974300925925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46000.974300925925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46000.974300925925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46000.974300925925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46000.974300925925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46000.974300925925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46000.974300925925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46000.974300925925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46000.974300925925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46000.974300925925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46000.974300925925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46000.974300925925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46000.974300925925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46000.974300925925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46000.974300925925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46000.974300925925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46000.974300925925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46000.974300925925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46000.974300925925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46000.974300925925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46000.974300925925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46000.974300925925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46000.974300925925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46000.974300925925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46000.974300925925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46000.974300925925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46000.974300925925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46000.974300925925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46000.974300925925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46000.974300925925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46000.974300925925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46000.974300925925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46000.974300925925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46000.974300925925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46000.974300925925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46000.974300925925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46000.974300925925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46000.974300925925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46000.974300925925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46000.974300925925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46000.974300925925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46000.974300925925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46000.974300925925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46000.974300925925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46000.974300925925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46000.974300925925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46000.974300925925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46000.974300925925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46000.974300925925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46000.974300925925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46000.974300925925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46000.974300925925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46000.974300925925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46000.974300925925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46000.974300925925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46000.974300925925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46000.974300925925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46000.974300925925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46000.974300925925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46000.974300925925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46000.974300925925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46000.974300925925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46000.974300925925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46000.974300925925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46000.974300925925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46000.974300925925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46000.974300925925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46000.974300925925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46000.974300925925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46000.974300925925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46000.974300925925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46000.974300925925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46000.974300925925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46000.974300925925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46000.974300925925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46000.974300925925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46000.974300925925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46000.974300925925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46000.974300925925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46000.974300925925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46000.974300925925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46000.974300925925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46000.974300925925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46000.974300925925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46000.974300925925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46000.974300925925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46000.974300925925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46000.974300925925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46000.974300925925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46000.974300925925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46000.974300925925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46000.974300925925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46000.974300925925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46000.974300925925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46000.974300925925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46000.974300925925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46000.974300925925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46000.974300925925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46000.974300925925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46000.974300925925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46000.974300925925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46000.974300925925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46000.974300925925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46000.974300925925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46000.974300925925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46000.974300925925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46000.974300925925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46000.974300925925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46000.974300925925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46000.974300925925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46000.974300925925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46000.974300925925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46000.974300925925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46000.974300925925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46000.974300925925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46000.974300925925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46000.974300925925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46000.974300925925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46000.974300925925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46000.974300925925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46000.974300925925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46000.974300925925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46000.974300925925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46000.974300925925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46000.974300925925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46000.974300925925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46000.974300925925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46000.974300925925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46000.974300925925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46000.974300925925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46000.974300925925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46000.974300925925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46000.974300925925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46000.974300925925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46000.974300925925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46000.974300925925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46000.974300925925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46000.974300925925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46000.974300925925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46000.974300925925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46000.974300925925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46000.974300925925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46000.974300925925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46000.974300925925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46000.974300925925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46000.974300925925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46000.974300925925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46000.974300925925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46000.974300925925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46000.974300925925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46000.974300925925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46000.974300925925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46000.974300925925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46000.974300925925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46000.974300925925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46000.974300925925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46000.974300925925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46000.974300925925</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topLeftCell="A13" workbookViewId="0">
      <selection activeCell="F14" sqref="F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297.4935833333293</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2.1801572916665464</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46000.974300810187</v>
      </c>
      <c r="H4" s="91">
        <v>45999.038888888892</v>
      </c>
      <c r="I4" s="107" t="str">
        <f>IFERROR(VLOOKUP(D4,DB!A:F,6,0),"")</f>
        <v>SCECO</v>
      </c>
      <c r="J4" s="107" t="str">
        <f>IFERROR(VLOOKUP(D4,DB!A:G,7,0),"")</f>
        <v>Dead</v>
      </c>
      <c r="K4" s="93" t="s">
        <v>39130</v>
      </c>
      <c r="L4" s="87" t="str">
        <f>IFERROR(VLOOKUP(D4,DB!A:I,9,0),"")</f>
        <v>Latis</v>
      </c>
    </row>
    <row r="5" spans="1:16" ht="15" customHeight="1">
      <c r="A5" s="107" t="s">
        <v>39131</v>
      </c>
      <c r="B5" s="107" t="str">
        <f>IFERROR(VLOOKUP(D5,DB!A:K,11,0),"")</f>
        <v>R4</v>
      </c>
      <c r="C5" s="89">
        <v>1</v>
      </c>
      <c r="D5" s="87" t="s">
        <v>36495</v>
      </c>
      <c r="E5" s="90" t="s">
        <v>39106</v>
      </c>
      <c r="F5" s="91">
        <v>46000.318229166667</v>
      </c>
      <c r="G5" s="92">
        <f t="shared" ref="G5:G41" ca="1" si="1">IFERROR(NOW()-F5,"")</f>
        <v>0.65607164351968095</v>
      </c>
      <c r="H5" s="91">
        <v>46000.411770833336</v>
      </c>
      <c r="I5" s="107" t="str">
        <f>IFERROR(VLOOKUP(D5,DB!A:F,6,0),"")</f>
        <v>Generator-SG</v>
      </c>
      <c r="J5" s="107" t="str">
        <f>IFERROR(VLOOKUP(D5,DB!A:G,7,0),"")</f>
        <v>No BB Shifted</v>
      </c>
      <c r="K5" s="93" t="s">
        <v>39132</v>
      </c>
      <c r="L5" s="87" t="str">
        <f>IFERROR(VLOOKUP(D5,DB!A:I,9,0),"")</f>
        <v>Latis</v>
      </c>
    </row>
    <row r="6" spans="1:16" ht="15" customHeight="1">
      <c r="A6" s="107" t="s">
        <v>39133</v>
      </c>
      <c r="B6" s="107" t="str">
        <f>IFERROR(VLOOKUP(D6,DB!A:K,11,0),"")</f>
        <v>R4</v>
      </c>
      <c r="C6" s="89">
        <v>1</v>
      </c>
      <c r="D6" s="87" t="s">
        <v>36984</v>
      </c>
      <c r="E6" s="90" t="s">
        <v>39106</v>
      </c>
      <c r="F6" s="91">
        <v>46000.935289351852</v>
      </c>
      <c r="G6" s="92">
        <f t="shared" ca="1" si="1"/>
        <v>3.9011458335153293E-2</v>
      </c>
      <c r="H6" s="91">
        <v>46000.558333333334</v>
      </c>
      <c r="I6" s="107" t="str">
        <f>IFERROR(VLOOKUP(D6,DB!A:F,6,0),"")</f>
        <v>SCECO</v>
      </c>
      <c r="J6" s="107" t="str">
        <f>IFERROR(VLOOKUP(D6,DB!A:G,7,0),"")</f>
        <v>Vandalized+Dead</v>
      </c>
      <c r="K6" s="93" t="s">
        <v>39134</v>
      </c>
      <c r="L6" s="87" t="str">
        <f>IFERROR(VLOOKUP(D6,DB!A:I,9,0),"")</f>
        <v>Latis</v>
      </c>
    </row>
    <row r="7" spans="1:16" ht="15" customHeight="1">
      <c r="A7" s="107" t="s">
        <v>39129</v>
      </c>
      <c r="B7" s="107" t="str">
        <f>IFERROR(VLOOKUP(D7,DB!A:K,11,0),"")</f>
        <v>R4</v>
      </c>
      <c r="C7" s="89">
        <v>1</v>
      </c>
      <c r="D7" s="87" t="s">
        <v>35887</v>
      </c>
      <c r="E7" s="90" t="s">
        <v>39106</v>
      </c>
      <c r="F7" s="91">
        <v>46000.733900462961</v>
      </c>
      <c r="G7" s="92">
        <f t="shared" ca="1" si="1"/>
        <v>0.24040046296431683</v>
      </c>
      <c r="H7" s="91">
        <v>46000.727962962963</v>
      </c>
      <c r="I7" s="107" t="str">
        <f>IFERROR(VLOOKUP(D7,DB!A:F,6,0),"")</f>
        <v>Generator-SG</v>
      </c>
      <c r="J7" s="107" t="str">
        <f>IFERROR(VLOOKUP(D7,DB!A:G,7,0),"")</f>
        <v>No BB Shifted</v>
      </c>
      <c r="K7" s="93" t="s">
        <v>39135</v>
      </c>
      <c r="L7" s="87" t="str">
        <f>IFERROR(VLOOKUP(D7,DB!A:I,9,0),"")</f>
        <v>Latis</v>
      </c>
    </row>
    <row r="8" spans="1:16" ht="15" customHeight="1">
      <c r="A8" s="107"/>
      <c r="B8" s="107" t="str">
        <f>IFERROR(VLOOKUP(D8,DB!A:K,11,0),"")</f>
        <v/>
      </c>
      <c r="C8" s="89"/>
      <c r="D8" s="87"/>
      <c r="E8" s="90"/>
      <c r="F8" s="91"/>
      <c r="G8" s="92">
        <f t="shared" ca="1" si="1"/>
        <v>46000.974300925925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46000.974300925925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46000.974300925925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46000.974300925925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46000.974300925925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46000.974300925925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46000.974300925925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46000.974300925925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46000.974300925925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46000.974300925925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46000.974300925925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46000.974300925925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46000.974300925925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46000.974300925925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46000.974300925925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46000.974300925925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46000.974300925925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46000.974300925925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46000.974300925925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46000.974300925925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46000.974300925925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46000.974300925925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46000.974300925925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46000.974300925925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46000.974300925925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46000.974300925925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46000.974300925925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46000.974300925925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46000.974300925925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46000.974300925925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46000.974300925925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46000.974300925925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46000.974300925925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46000.974300925925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ref="G42:G87" ca="1" si="2">IFERROR(NOW()-F42,"")</f>
        <v>46000.974300925925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46000.974300925925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46000.974300925925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46000.974300925925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46000.974300925925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46000.974300925925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46000.974300925925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46000.974300925925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46000.974300925925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46000.974300925925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46000.974300925925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46000.974300925925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46000.974300925925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46000.974300925925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46000.974300925925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46000.974300925925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46000.974300925925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46000.974300925925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46000.974300925925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46000.974300925925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46000.974300925925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46000.974300925925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46000.974300925925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46000.974300925925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46000.974300925925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46000.974300925925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46000.974300925925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46000.974300925925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46000.974300925925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46000.974300925925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46000.974300925925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46000.974300925925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46000.974300925925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46000.974300925925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46000.974300925925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46000.974300925925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46000.974300925925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46000.974300925925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46000.974300925925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46000.974300925925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46000.974300925925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46000.974300925925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46000.974300925925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46000.974300925925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46000.974300925925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46000.974300925925</v>
      </c>
      <c r="H87" s="91"/>
      <c r="I87" s="107" t="str">
        <f>IFERROR(VLOOKUP(D87,DB!A:F,6,0),"")</f>
        <v/>
      </c>
      <c r="J87" s="107" t="str">
        <f>IFERROR(VLOOKUP(D87,DB!A:G,7,0),"")</f>
        <v/>
      </c>
      <c r="K87" s="93"/>
      <c r="L87" s="87" t="str">
        <f>IFERROR(VLOOKUP(D87,DB!A:I,9,0),"")</f>
        <v/>
      </c>
    </row>
  </sheetData>
  <dataValidations count="2">
    <dataValidation allowBlank="1" showInputMessage="1" showErrorMessage="1" sqref="E1" xr:uid="{A4F81451-56CC-4543-9497-104C4E44EE4B}"/>
    <dataValidation type="list" allowBlank="1" showInputMessage="1" showErrorMessage="1" sqref="E2:E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
  <sheetViews>
    <sheetView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109.14224074073718</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39109</v>
      </c>
      <c r="F3" s="38">
        <v>45926.188877314817</v>
      </c>
      <c r="G3" s="102">
        <f t="shared" ref="G3" ca="1" si="0">IFERROR(NOW()-F3,"")</f>
        <v>74.785423611108854</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39109</v>
      </c>
      <c r="F4" s="104">
        <v>45948.661111111112</v>
      </c>
      <c r="G4" s="105">
        <f t="shared" ref="G4" ca="1" si="1">IFERROR(NOW()-F4,"")</f>
        <v>52.313189814813086</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19.601002199073264</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3.8668123842580826</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1</v>
      </c>
      <c r="D7" s="100" t="s">
        <v>38201</v>
      </c>
      <c r="E7" s="37" t="s">
        <v>39106</v>
      </c>
      <c r="F7" s="38">
        <v>46000.941481481481</v>
      </c>
      <c r="G7" s="131">
        <f ca="1">IFERROR(NOW()-F7,"")</f>
        <v>3.2819328705954831E-2</v>
      </c>
      <c r="H7" s="38">
        <v>46000.935983796298</v>
      </c>
      <c r="I7" s="37" t="str">
        <f>IFERROR(VLOOKUP(D7,DB!A:F,6,0),"")</f>
        <v>Generator-SG</v>
      </c>
      <c r="J7" s="37" t="str">
        <f>IFERROR(VLOOKUP(D7,DB!A:G,7,0),"")</f>
        <v>Haj Removal</v>
      </c>
      <c r="K7" s="37" t="s">
        <v>39147</v>
      </c>
      <c r="L7" s="37" t="str">
        <f>IFERROR(VLOOKUP(D7,DB!A:I,9,0),"")</f>
        <v>Latis</v>
      </c>
    </row>
    <row r="8" spans="1:13">
      <c r="A8" s="37"/>
      <c r="B8" s="37" t="str">
        <f>IFERROR(VLOOKUP(D8,DB!A:K,11,0),"")</f>
        <v/>
      </c>
      <c r="C8" s="37"/>
      <c r="D8" s="37"/>
      <c r="E8" s="37"/>
      <c r="F8" s="38"/>
      <c r="G8" s="131">
        <f ca="1">IFERROR(NOW()-F8,"")</f>
        <v>46000.974300810187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46000.974300810187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46000.974300810187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46000.974300810187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46000.974300810187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46000.974300810187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46000.974300810187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46000.974300810187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46000.974300810187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46000.974300810187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46000.974300810187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46000.974300810187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46000.974300810187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46000.974300810187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46000.974300810187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46000.974300810187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46000.974300810187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46000.974300810187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46000.974300810187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46000.974300810187</v>
      </c>
      <c r="H27" s="38"/>
      <c r="I27" s="37" t="str">
        <f>IFERROR(VLOOKUP(D27,DB!A:F,6,0),"")</f>
        <v/>
      </c>
      <c r="J27" s="37" t="str">
        <f>IFERROR(VLOOKUP(D27,DB!A:G,7,0),"")</f>
        <v/>
      </c>
      <c r="K27" s="37"/>
      <c r="L27" s="37" t="str">
        <f>IFERROR(VLOOKUP(D27,DB!A:I,9,0),"")</f>
        <v/>
      </c>
    </row>
  </sheetData>
  <dataValidations count="2">
    <dataValidation allowBlank="1" showInputMessage="1" showErrorMessage="1" sqref="E1" xr:uid="{920C6338-E771-4DAE-8C89-92A9093EA4DE}"/>
    <dataValidation type="list" allowBlank="1" showInputMessage="1" showErrorMessage="1" sqref="E2:E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39148</v>
      </c>
      <c r="B2" s="115" t="str">
        <f>IFERROR(VLOOKUP(D2,DB!A:K,11,0),"")</f>
        <v>R6</v>
      </c>
      <c r="C2" s="116">
        <v>2</v>
      </c>
      <c r="D2" s="115" t="s">
        <v>39042</v>
      </c>
      <c r="E2" s="138" t="s">
        <v>39106</v>
      </c>
      <c r="F2" s="117">
        <v>46000.808553240742</v>
      </c>
      <c r="G2" s="72">
        <f t="shared" ref="G2:G10" ca="1" si="0">IFERROR(NOW()-F2,"-")</f>
        <v>0.16574756944464752</v>
      </c>
      <c r="H2" s="117">
        <v>46000.762835648151</v>
      </c>
      <c r="I2" s="115" t="str">
        <f>IFERROR(VLOOKUP(D2,DB!A:F,6,0),"")</f>
        <v>SCECO</v>
      </c>
      <c r="J2" s="115" t="str">
        <f>IFERROR(VLOOKUP(D2,DB!A:G,7,0),"")</f>
        <v>Dead</v>
      </c>
      <c r="K2" s="118" t="s">
        <v>39149</v>
      </c>
      <c r="L2" s="133" t="str">
        <f>IFERROR(VLOOKUP(D2,DB!A:I,9,0),"")</f>
        <v>Latis</v>
      </c>
    </row>
    <row r="3" spans="1:16382" ht="31.5" customHeight="1">
      <c r="A3" s="114"/>
      <c r="B3" s="115" t="str">
        <f>IFERROR(VLOOKUP(D3,DB!A:K,11,0),"")</f>
        <v/>
      </c>
      <c r="C3" s="116"/>
      <c r="D3" s="115"/>
      <c r="E3" s="138"/>
      <c r="F3" s="117"/>
      <c r="G3" s="72">
        <f t="shared" ca="1" si="0"/>
        <v>46000.974300810187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46000.974300810187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46000.974300810187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46000.974300810187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46000.974300810187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46000.974300810187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46000.974300810187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46000.974300810187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46000.974300810187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46000.974300810187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46000.974300810187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46000.974300810187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46000.974300810187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46000.974300810187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46000.974300810187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46000.974300810187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46000.974300810187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46000.974300810187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46000.974300810187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46000.974300810187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46000.974300810187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46000.974300810187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46000.974300810187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46000.974300810187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46000.974300810187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46000.974300810187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46000.974300810187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46000.974300810187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46000.974300810187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46000.974300810187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46000.974300810187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46000.974300810187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46000.974300810187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46000.974300810187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46000.974300810187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46000.974300810187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46000.974300810187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46000.974300810187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46000.974300810187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46000.974300810187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46000.974300810187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46000.974300810187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46000.974300810187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46000.974300810187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46000.974300810187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46000.974300810187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46000.974300810187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46000.974300810187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46000.974300810187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46000.974300810187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46000.974300810187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46000.974300810187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46000.974300810187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46000.974300810187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46000.974300810187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46000.974300810187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46000.974300810187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46000.974300810187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46000.974300810187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46000.974300810187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46000.974300810187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46000.974300810187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46000.974300810187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46000.974300810187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46000.974300810187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46000.974300810187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46000.974300810187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46000.974300810187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46000.974300810187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46000.974300810187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46000.974300810187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46000.974300810187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46000.974300810187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46000.974300810187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46000.974300810187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46000.974300810187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46000.974300810187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46000.974300810187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46000.974300810187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46000.974300810187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46000.974300810187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46000.974300810187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46000.974300810187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46000.974300810187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46000.974300810187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46000.974300810187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46000.974300810187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46000.974300810187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46000.974300810187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46000.974300810187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46000.974300810187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46000.974300810187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46000.974300810187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46000.974300810187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46000.974300810187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46000.974300810187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46000.974300810187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46000.974300810187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46000.974300810187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46000.974300810187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46000.974300810187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46000.974300810187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46000.974300810187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46000.974300810187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46000.974300810187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46000.974300810187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46000.974300810187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46000.974300810187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46000.974300810187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46000.974300810187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46000.974300810187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46000.974300810187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46000.974300810187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46000.974300810187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46000.974300810187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46000.974300810187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46000.974300810187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46000.974300810187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46000.974300810187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46000.974300810187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46000.974300810187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46000.974300810187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46000.974300810187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46000.974300810187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46000.974300810187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46000.974300810187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46000.974300810187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46000.974300810187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46000.974300810187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46000.974300810187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46000.974300810187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46000.974300810187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46000.974300810187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46000.974300810187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46000.974300810187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46000.974300810187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46000.974300810187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46000.974300810187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46000.974300810187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46000.974300810187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46000.974300810187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46000.974300810187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46000.974300810187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46000.974300810187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46000.974300810187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46000.974300810187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46000.974300810187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46000.974300810187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46000.974300810187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46000.974300810187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46000.974300810187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46000.974300810187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46000.974300810187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46000.974300810187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46000.974300810187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46000.974300810187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46000.974300810187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46000.974300810187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46000.974300810187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46000.974300810187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46000.974300810187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46000.974300810187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46000.974300810187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46000.974300810187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46000.974300810187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46000.974300810187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46000.974300810187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46000.974300810187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46000.974300810187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46000.974300810187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46000.974300810187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46000.974300810187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46000.974300810187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46000.974300810187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46000.974300810187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46000.974300810187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46000.974300810187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46000.974300810187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46000.974300810187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46000.974300810187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46000.974300810187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46000.974300810187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46000.974300810187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46000.974300810187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46000.974300810187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46000.974300810187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46000.974300810187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46000.974300810187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46000.974300810187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46000.974300810187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46000.974300810187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46000.974300810187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46000.974300810187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46000.974300810187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46000.974300810187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46000.974300810187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46000.974300810187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46000.974300810187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46000.974300810187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46000.974300810187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46000.974300810187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46000.974300810187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46000.974300810187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46000.974300810187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46000.974300810187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46000.974300810187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46000.974300810187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46000.974300810187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46000.974300810187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46000.974300810187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46000.974300810187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46000.974300810187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46000.974300810187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46000.974300810187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46000.974300810187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46000.974300810187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46000.974300810187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46000.974300810187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46000.974300810187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46000.974300810187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46000.974300810187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46000.974300810187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46000.974300810187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46000.974300810187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46000.974300810187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46000.974300810187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46000.974300810187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46000.974300810187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46000.974300810187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46000.974300810187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46000.974300810187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46000.974300810187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46000.974300810187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46000.974300810187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46000.974300810187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46000.974300810187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46000.974300810187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46000.974300810187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46000.974300810187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46000.974300810187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46000.974300810187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46000.974300810187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46000.974300810187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46000.974300810187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46000.974300810187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46000.974300810187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46000.974300810187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46000.974300810187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46000.974300810187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46000.974300810187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46000.974300810187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46000.974300810187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46000.974300810187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46000.974300810187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46000.974300810187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46000.974300810187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46000.974300810187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46000.974300810187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46000.974300810187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46000.974300810187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46000.974300810187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46000.974300810187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46000.974300810187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46000.974300810187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46000.974300810187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46000.974300810187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46000.974300810187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46000.974300810187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46000.974300810187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46000.974300810187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46000.974300810187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46000.974300810187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46000.974300810187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46000.974300810187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46000.974300810187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46000.974300810187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46000.974300810187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46000.974300810187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46000.974300810187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46000.974300810187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46000.974300810187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46000.974300810187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46000.974300810187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46000.974300810187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46000.974300810187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46000.974300810187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46000.974300810187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46000.974300810187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46000.974300810187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46000.974300810187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46000.974300810187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46000.974300810187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46000.974300810187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46000.974300810187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46000.974300810187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46000.974300810187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46000.974300810187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46000.974300810187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46000.974300810187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46000.974300810187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46000.974300810187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46000.974300810187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46000.974300810187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46000.974300810187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46000.974300810187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46000.974300810187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46000.974300810187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46000.974300810187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46000.974300810187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46000.974300810187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46000.974300810187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46000.974300810187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46000.974300810187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46000.974300810187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46000.974300810187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46000.974300810187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46000.974300810187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46000.974300810187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46000.974300810187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46000.974300810187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46000.974300810187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46000.974300810187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46000.974300810187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46000.974300810187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46000.974300810187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46000.974300810187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46000.974300810187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46000.974300810187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46000.974300810187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46000.974300810187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46000.974300810187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46000.974300810187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46000.974300810187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46000.974300810187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46000.974300810187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46000.974300810187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46000.974300810187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46000.974300810187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46000.974300810187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46000.974300810187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46000.974300810187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46000.974300810187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46000.974300810187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46000.974300810187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46000.974300810187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46000.974300810187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46000.974300810187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46000.974300810187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46000.974300810187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46000.974300810187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46000.974300810187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46000.974300810187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46000.974300810187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46000.974300810187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46000.974300810187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46000.974300810187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46000.974300810187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46000.974300810187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46000.974300810187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46000.974300810187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46000.974300810187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46000.974300810187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46000.974300810187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46000.974300810187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46000.974300810187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46000.974300810187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46000.974300810187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46000.974300810187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46000.974300810187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46000.974300810187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46000.974300810187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46000.974300810187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46000.974300810187</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46000.974300810187</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2025-12-09T20:24:29Z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