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82" documentId="120_S{2AC9BD13-BADA-5192-A53E-5A8FF88502F6}" xr6:coauthVersionLast="47" xr6:coauthVersionMax="47" xr10:uidLastSave="{83D5D1BC-10A6-4E90-A434-3C7C6BA8F8D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<sst xmlns="http://schemas.openxmlformats.org/spreadsheetml/2006/main" count="180281" uniqueCount="39125">
  <si>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</si>
  <si>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</si>
  <si>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</si>
  <si>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</si>
  <si>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</si>
  <si>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</si>
  <si>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</si>
  <si>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</si>
  <si>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</si>
  <si>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</si>
  <si>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</si>
  <si>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</si>
  <si>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</si>
  <si>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</si>
  <si>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</si>
  <si>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</si>
  <si>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</si>
  <si>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</si>
  <si>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</si>
  <si>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</si>
  <si>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</si>
  <si>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</si>
  <si>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</si>
  <si>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</si>
  <si>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</si>
  <si>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</si>
  <si>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</si>
  <si>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</si>
  <si>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</si>
  <si>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</si>
  <si>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</si>
  <si>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</si>
  <si>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</si>
  <si>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</si>
  <si>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</si>
  <si>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</si>
  <si>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</si>
  <si>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</si>
  <si>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</si>
  <si>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</si>
  <si>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</si>
  <si>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</si>
  <si>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</si>
  <si>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</si>
  <si>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</si>
  <si>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</si>
  <si>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</si>
  <si>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</si>
  <si>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</si>
  <si>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</si>
  <si>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</si>
  <si>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</si>
  <si>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</si>
  <si>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</si>
  <si>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</si>
  <si>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</si>
  <si>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</si>
  <si>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</si>
  <si>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</si>
  <si>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</si>
  <si>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</si>
  <si>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</si>
  <si>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</si>
  <si>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</si>
  <si>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</si>
  <si>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</si>
  <si>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</si>
  <si>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</si>
  <si>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</si>
  <si>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</si>
  <si>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</si>
  <si>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</si>
  <si>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</si>
  <si>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</si>
  <si>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</si>
  <si>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</si>
  <si>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</si>
  <si>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</si>
  <si>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</si>
  <si>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</si>
  <si>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</si>
  <si>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</si>
  <si>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</si>
  <si>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</si>
  <si>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</si>
  <si>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</si>
  <si>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</si>
  <si>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</si>
  <si>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</si>
  <si>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</si>
  <si>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</si>
  <si>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</si>
  <si>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</si>
  <si>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</si>
  <si>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</si>
  <si>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</si>
  <si>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</si>
  <si>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</si>
  <si>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</si>
  <si>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</si>
  <si>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</si>
  <si>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</si>
  <si>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</si>
  <si>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</si>
  <si>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</si>
  <si>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</si>
  <si>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</si>
  <si>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</si>
  <si>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</si>
  <si>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</si>
  <si>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</si>
  <si>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</si>
  <si>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</si>
  <si>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</si>
  <si>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</si>
  <si>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</si>
  <si>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</si>
  <si>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</si>
  <si>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</si>
  <si>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</si>
  <si>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</si>
  <si>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</si>
  <si>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</si>
  <si>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</si>
  <si>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</si>
  <si>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</si>
  <si>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</si>
  <si>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</si>
  <si>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</si>
  <si>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</si>
  <si>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</si>
  <si>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</si>
  <si>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</si>
  <si>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</si>
  <si>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</si>
  <si>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</si>
  <si>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</si>
  <si>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</si>
  <si>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</si>
  <si>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</si>
  <si>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</si>
  <si>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</si>
  <si>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</si>
  <si>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</si>
  <si>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</si>
  <si>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</si>
  <si>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</si>
  <si>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</si>
  <si>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</si>
  <si>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</si>
  <si>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</si>
  <si>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</si>
  <si>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</si>
  <si>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</si>
  <si>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</si>
  <si>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</si>
  <si>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</si>
  <si>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</si>
  <si>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</si>
  <si>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</si>
  <si>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</si>
  <si>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</si>
  <si>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</si>
  <si>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</si>
  <si>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</si>
  <si>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</si>
  <si>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</si>
  <si>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</si>
  <si>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</si>
  <si>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</si>
  <si>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</si>
  <si>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</si>
  <si>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</si>
  <si>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</si>
  <si>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</si>
  <si>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</si>
  <si>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</si>
  <si>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</si>
  <si>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</si>
  <si>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</si>
  <si>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</si>
  <si>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</si>
  <si>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</si>
  <si>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</si>
  <si>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</si>
  <si>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</si>
  <si>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</si>
  <si>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</si>
  <si>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</si>
  <si>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</si>
  <si>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</si>
  <si>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</si>
  <si>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</si>
  <si>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</si>
  <si>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</si>
  <si>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</si>
  <si>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</si>
  <si>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</si>
  <si>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</si>
  <si>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</si>
  <si>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</si>
  <si>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</si>
  <si>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</si>
  <si>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</si>
  <si>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</si>
  <si>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</si>
  <si>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</si>
  <si>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</si>
  <si>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</si>
  <si>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</si>
  <si>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</si>
  <si>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</si>
  <si>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</si>
  <si>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</si>
  <si>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</si>
  <si>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</si>
  <si>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</si>
  <si>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</si>
  <si>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</si>
  <si>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</si>
  <si>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</si>
  <si>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</si>
  <si>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</si>
  <si>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</si>
  <si>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</si>
  <si>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</si>
  <si>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</si>
  <si>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</si>
  <si>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</si>
  <si>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</si>
  <si>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</si>
  <si>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</si>
  <si>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</si>
  <si>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</si>
  <si>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</si>
  <si>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</si>
  <si>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</si>
  <si>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</si>
  <si>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</si>
  <si>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</si>
  <si>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</si>
  <si>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</si>
  <si>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</si>
  <si>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</si>
  <si>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</si>
  <si>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</si>
  <si>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</si>
  <si>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</si>
  <si>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</si>
  <si>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</si>
  <si>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</si>
  <si>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</si>
  <si>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</si>
  <si>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</si>
  <si>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</si>
  <si>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</si>
  <si>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</si>
  <si>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</si>
  <si>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</si>
  <si>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</si>
  <si>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</si>
  <si>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</si>
  <si>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</si>
  <si>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</si>
  <si>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</si>
  <si>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</si>
  <si>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</si>
  <si>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</si>
  <si>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</si>
  <si>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</si>
  <si>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</si>
  <si>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</si>
  <si>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</si>
  <si>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</si>
  <si>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</si>
  <si>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</si>
  <si>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</si>
  <si>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</si>
  <si>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</si>
  <si>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</si>
  <si>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</si>
  <si>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</si>
  <si>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</si>
  <si>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</si>
  <si>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</si>
  <si>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</si>
  <si>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</si>
  <si>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</si>
  <si>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</si>
  <si>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</si>
  <si>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</si>
  <si>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</si>
  <si>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</si>
  <si>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</si>
  <si>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</si>
  <si>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</si>
  <si>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</si>
  <si>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</si>
  <si>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</si>
  <si>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</si>
  <si>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</si>
  <si>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</si>
  <si>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</si>
  <si>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</si>
  <si>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</si>
  <si>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</si>
  <si>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</si>
  <si>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</si>
  <si>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</si>
  <si>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</si>
  <si>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</si>
  <si>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</si>
  <si>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</si>
  <si>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</si>
  <si>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</si>
  <si>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</si>
  <si>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</si>
  <si>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</si>
  <si>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</si>
  <si>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</si>
  <si>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</si>
  <si>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</si>
  <si>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</si>
  <si>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</si>
  <si>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</si>
  <si>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</si>
  <si>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</si>
  <si>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</si>
  <si>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</si>
  <si>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</si>
  <si>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</si>
  <si>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</si>
  <si>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</si>
  <si>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</si>
  <si>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</si>
  <si>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</si>
  <si>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</si>
  <si>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</si>
  <si>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</si>
  <si>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</si>
  <si>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</si>
  <si>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</si>
  <si>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</si>
  <si>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</si>
  <si>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</si>
  <si>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</si>
  <si>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</si>
  <si>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</si>
  <si>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</si>
  <si>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</si>
  <si>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</si>
  <si>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</si>
  <si>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</si>
  <si>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</si>
  <si>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</si>
  <si>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</si>
  <si>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</si>
  <si>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</si>
  <si>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</si>
  <si>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</si>
  <si>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</si>
  <si>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</si>
  <si>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</si>
  <si>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</si>
  <si>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</si>
  <si>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</si>
  <si>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</si>
  <si>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</si>
  <si>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</si>
  <si>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</si>
  <si>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</si>
  <si>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</si>
  <si>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</si>
  <si>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</si>
  <si>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</si>
  <si>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</si>
  <si>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</si>
  <si>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</si>
  <si>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</si>
  <si>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</si>
  <si>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</si>
  <si>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</si>
  <si>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</si>
  <si>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</si>
  <si>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</si>
  <si>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</si>
  <si>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</si>
  <si>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</si>
  <si>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</si>
  <si>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</si>
  <si>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</si>
  <si>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</si>
  <si>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</si>
  <si>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</si>
  <si>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</si>
  <si>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</si>
  <si>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</si>
  <si>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</si>
  <si>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</si>
  <si>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</si>
  <si>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</si>
  <si>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</si>
  <si>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</si>
  <si>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</si>
  <si>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</si>
  <si>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</si>
  <si>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</si>
  <si>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</si>
  <si>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</si>
  <si>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</si>
  <si>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</si>
  <si>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</si>
  <si>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</si>
  <si>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</si>
  <si>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</si>
  <si>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</si>
  <si>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</si>
  <si>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</si>
  <si>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</si>
  <si>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</si>
  <si>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</si>
  <si>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</si>
  <si>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</si>
  <si>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</si>
  <si>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</si>
  <si>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</si>
  <si>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</si>
  <si>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</si>
  <si>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</si>
  <si>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</si>
  <si>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</si>
  <si>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</si>
  <si>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</si>
  <si>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</si>
  <si>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</si>
  <si>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</si>
  <si>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</si>
  <si>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</si>
  <si>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</si>
  <si>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</si>
  <si>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</si>
  <si>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</si>
  <si>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</si>
  <si>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</si>
  <si>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</si>
  <si>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</si>
  <si>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</si>
  <si>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</si>
  <si>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</si>
  <si>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</si>
  <si>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</si>
  <si>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</si>
  <si>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</si>
  <si>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</si>
  <si>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</si>
  <si>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</si>
  <si>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</si>
  <si>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</si>
  <si>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</si>
  <si>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</si>
  <si>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</si>
  <si>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</si>
  <si>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</si>
  <si>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</si>
  <si>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</si>
  <si>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</si>
  <si>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</si>
  <si>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</si>
  <si>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</si>
  <si>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</si>
  <si>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</si>
  <si>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</si>
  <si>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</si>
  <si>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</si>
  <si>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</si>
  <si>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</si>
  <si>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</si>
  <si>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</si>
  <si>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</si>
  <si>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</si>
  <si>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</si>
  <si>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</si>
  <si>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</si>
  <si>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</si>
  <si>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</si>
  <si>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</si>
  <si>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</si>
  <si>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</si>
  <si>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</si>
  <si>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</si>
  <si>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</si>
  <si>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</si>
  <si>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</si>
  <si>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</si>
  <si>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</si>
  <si>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</si>
  <si>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</si>
  <si>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</si>
  <si>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</si>
  <si>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</si>
  <si>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</si>
  <si>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</si>
  <si>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</si>
  <si>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</si>
  <si>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</si>
  <si>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</si>
  <si>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</si>
  <si>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</si>
  <si>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</si>
  <si>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</si>
  <si>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</si>
  <si>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</si>
  <si>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</si>
  <si>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</si>
  <si>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</si>
  <si>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</si>
  <si>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</si>
  <si>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</si>
  <si>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</si>
  <si>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</si>
  <si>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</si>
  <si>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</si>
  <si>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</si>
  <si>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</si>
  <si>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</si>
  <si>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</si>
  <si>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</si>
  <si>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</si>
  <si>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</si>
  <si>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</si>
  <si>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</si>
  <si>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</si>
  <si>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</si>
  <si>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</si>
  <si>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</si>
  <si>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</si>
  <si>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</si>
  <si>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</si>
  <si>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</si>
  <si>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</si>
  <si>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</si>
  <si>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</si>
  <si>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</si>
  <si>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</si>
  <si>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</si>
  <si>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</si>
  <si>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</si>
  <si>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</si>
  <si>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</si>
  <si>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</si>
  <si>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</si>
  <si>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</si>
  <si>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</si>
  <si>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</si>
  <si>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</si>
  <si>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</si>
  <si>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</si>
  <si>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</si>
  <si>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</si>
  <si>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</si>
  <si>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</si>
  <si>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</si>
  <si>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</si>
  <si>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</si>
  <si>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</si>
  <si>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</si>
  <si>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</si>
  <si>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</si>
  <si>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</si>
  <si>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</si>
  <si>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</si>
  <si>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</si>
  <si>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</si>
  <si>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</si>
  <si>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</si>
  <si>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</si>
  <si>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</si>
  <si>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</si>
  <si>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</si>
  <si>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</si>
  <si>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</si>
  <si>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</si>
  <si>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</si>
  <si>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</si>
  <si>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</si>
  <si>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</si>
  <si>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</si>
  <si>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</si>
  <si>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</si>
  <si>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</si>
  <si>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</si>
  <si>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</si>
  <si>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</si>
  <si>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</si>
  <si>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</si>
  <si>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</si>
  <si>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</si>
  <si>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</si>
  <si>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</si>
  <si>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</si>
  <si>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</si>
  <si>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</si>
  <si>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</si>
  <si>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</si>
  <si>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</si>
  <si>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</si>
  <si>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</si>
  <si>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</si>
  <si>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</si>
  <si>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</si>
  <si>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</si>
  <si>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</si>
  <si>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</si>
  <si>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</si>
  <si>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</si>
  <si>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</si>
  <si>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</si>
  <si>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</si>
  <si>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</si>
  <si>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</si>
  <si>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</si>
  <si>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</si>
  <si>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</si>
  <si>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</si>
  <si>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</si>
  <si>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</si>
  <si>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</si>
  <si>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</si>
  <si>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</si>
  <si>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</si>
  <si>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</si>
  <si>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</si>
  <si>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</si>
  <si>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</si>
  <si>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</si>
  <si>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</si>
  <si>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</si>
  <si>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</si>
  <si>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</si>
  <si>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</si>
  <si>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</si>
  <si>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</si>
  <si>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</si>
  <si>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</si>
  <si>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</si>
  <si>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</si>
  <si>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</si>
  <si>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</si>
  <si>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</si>
  <si>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</si>
  <si>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</si>
  <si>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</si>
  <si>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</si>
  <si>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</si>
  <si>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</si>
  <si>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</si>
  <si>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</si>
  <si>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</si>
  <si>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</si>
  <si>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</si>
  <si>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</si>
  <si>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</si>
  <si>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</si>
  <si>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</si>
  <si>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</si>
  <si>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</si>
  <si>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</si>
  <si>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</si>
  <si>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</si>
  <si>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</si>
  <si>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</si>
  <si>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</si>
  <si>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</si>
  <si>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</si>
  <si>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</si>
  <si>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</si>
  <si>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</si>
  <si>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</si>
  <si>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</si>
  <si>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</si>
  <si>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</si>
  <si>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</si>
  <si>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</si>
  <si>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</si>
  <si>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</si>
  <si>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</si>
  <si>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</si>
  <si>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</si>
  <si>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</si>
  <si>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</si>
  <si>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</si>
  <si>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</si>
  <si>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</si>
  <si>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</si>
  <si>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</si>
  <si>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</si>
  <si>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</si>
  <si>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</si>
  <si>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</si>
  <si>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</si>
  <si>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</si>
  <si>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</si>
  <si>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</si>
  <si>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</si>
  <si>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</si>
  <si>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</si>
  <si>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</si>
  <si>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</si>
  <si>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</si>
  <si>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</si>
  <si>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</si>
  <si>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</si>
  <si>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</si>
  <si>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</si>
  <si>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</si>
  <si>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</si>
  <si>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</si>
  <si>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</si>
  <si>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</si>
  <si>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</si>
  <si>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</si>
  <si>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</si>
  <si>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</si>
  <si>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</si>
  <si>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</si>
  <si>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</si>
  <si>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</si>
  <si>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</si>
  <si>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</si>
  <si>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</si>
  <si>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</si>
  <si>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</si>
  <si>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</si>
  <si>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</si>
  <si>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</si>
  <si>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</si>
  <si>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</si>
  <si>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</si>
  <si>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</si>
  <si>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</si>
  <si>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</si>
  <si>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</si>
  <si>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</si>
  <si>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</si>
  <si>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</si>
  <si>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</si>
  <si>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</si>
  <si>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</si>
  <si>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</si>
  <si>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</si>
  <si>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</si>
  <si>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</si>
  <si>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</si>
  <si>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</si>
  <si>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</si>
  <si>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</si>
  <si>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</si>
  <si>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</si>
  <si>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</si>
  <si>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</si>
  <si>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</si>
  <si>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</si>
  <si>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</si>
  <si>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</si>
  <si>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</si>
  <si>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</si>
  <si>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</si>
  <si>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</si>
  <si>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</si>
  <si>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</si>
  <si>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</si>
  <si>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</si>
  <si>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</si>
  <si>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</si>
  <si>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</si>
  <si>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</si>
  <si>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</si>
  <si>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</si>
  <si>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</si>
  <si>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</si>
  <si>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</si>
  <si>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</si>
  <si>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</si>
  <si>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</si>
  <si>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</si>
  <si>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</si>
  <si>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</si>
  <si>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</si>
  <si>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</si>
  <si>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</si>
  <si>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</si>
  <si>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</si>
  <si>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</si>
  <si>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</si>
  <si>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</si>
  <si>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</si>
  <si>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</si>
  <si>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</si>
  <si>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</si>
  <si>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</si>
  <si>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</si>
  <si>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</si>
  <si>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</si>
  <si>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</si>
  <si>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</si>
  <si>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</si>
  <si>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</si>
  <si>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</si>
  <si>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</si>
  <si>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</si>
  <si>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</si>
  <si>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</si>
  <si>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</si>
  <si>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</si>
  <si>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</si>
  <si>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</si>
  <si>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</si>
  <si>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</si>
  <si>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</si>
  <si>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</si>
  <si>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</si>
  <si>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</si>
  <si>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</si>
  <si>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</si>
  <si>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</si>
  <si>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</si>
  <si>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</si>
  <si>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</si>
  <si>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</si>
  <si>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</si>
  <si>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</si>
  <si>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</si>
  <si>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</si>
  <si>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</si>
  <si>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</si>
  <si>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</si>
  <si>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</si>
  <si>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</si>
  <si>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</si>
  <si>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</si>
  <si>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</si>
  <si>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</si>
  <si>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</si>
  <si>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</si>
  <si>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</si>
  <si>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</si>
  <si>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</si>
  <si>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</si>
  <si>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</si>
  <si>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</si>
  <si>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</si>
  <si>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</si>
  <si>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</si>
  <si>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</si>
  <si>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</si>
  <si>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</si>
  <si>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</si>
  <si>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</si>
  <si>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</si>
  <si>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</si>
  <si>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</si>
  <si>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</si>
  <si>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</si>
  <si>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</si>
  <si>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</si>
  <si>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</si>
  <si>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</si>
  <si>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</si>
  <si>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</si>
  <si>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</si>
  <si>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</si>
  <si>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</si>
  <si>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</si>
  <si>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</si>
  <si>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</si>
  <si>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</si>
  <si>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</si>
  <si>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</si>
  <si>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</si>
  <si>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</si>
  <si>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</si>
  <si>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</si>
  <si>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</si>
  <si>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</si>
  <si>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</si>
  <si>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</si>
  <si>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</si>
  <si>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</si>
  <si>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</si>
  <si>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</si>
  <si>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</si>
  <si>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</si>
  <si>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</si>
  <si>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</si>
  <si>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</si>
  <si>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</si>
  <si>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</si>
  <si>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</si>
  <si>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</si>
  <si>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</si>
  <si>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</si>
  <si>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</si>
  <si>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</si>
  <si>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</si>
  <si>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</si>
  <si>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</si>
  <si>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</si>
  <si>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</si>
  <si>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</si>
  <si>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</si>
  <si>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</si>
  <si>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</si>
  <si>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</si>
  <si>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</si>
  <si>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</si>
  <si>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</si>
  <si>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</si>
  <si>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</si>
  <si>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</si>
  <si>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</si>
  <si>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</si>
  <si>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</si>
  <si>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</si>
  <si>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</si>
  <si>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</si>
  <si>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</si>
  <si>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</si>
  <si>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</si>
  <si>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</si>
  <si>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</si>
  <si>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</si>
  <si>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</si>
  <si>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</si>
  <si>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</si>
  <si>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</si>
  <si>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</si>
  <si>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</si>
  <si>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</si>
  <si>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</si>
  <si>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</si>
  <si>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</si>
  <si>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</si>
  <si>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</si>
  <si>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</si>
  <si>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</si>
  <si>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</si>
  <si>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</si>
  <si>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</si>
  <si>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</si>
  <si>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</si>
  <si>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</si>
  <si>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</si>
  <si>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</si>
  <si>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</si>
  <si>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</si>
  <si>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</si>
  <si>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</si>
  <si>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</si>
  <si>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</si>
  <si>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</si>
  <si>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</si>
  <si>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</si>
  <si>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</si>
  <si>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</si>
  <si>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</si>
  <si>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</si>
  <si>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</si>
  <si>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</si>
  <si>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</si>
  <si>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</si>
  <si>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</si>
  <si>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</si>
  <si>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</si>
  <si>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</si>
  <si>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</si>
  <si>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</si>
  <si>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</si>
  <si>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</si>
  <si>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</si>
  <si>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</si>
  <si>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</si>
  <si>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</si>
  <si>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</si>
  <si>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</si>
  <si>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</si>
  <si>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</si>
  <si>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</si>
  <si>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</si>
  <si>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</si>
  <si>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</si>
  <si>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</si>
  <si>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</si>
  <si>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</si>
  <si>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</si>
  <si>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</si>
  <si>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</si>
  <si>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</si>
  <si>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</si>
  <si>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</si>
  <si>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</si>
  <si>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</si>
  <si>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</si>
  <si>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</si>
  <si>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</si>
  <si>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</si>
  <si>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</si>
  <si>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</si>
  <si>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</si>
  <si>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</si>
  <si>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</si>
  <si>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</si>
  <si>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</si>
  <si>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</si>
  <si>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</si>
  <si>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</si>
  <si>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</si>
  <si>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</si>
  <si>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</si>
  <si>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</si>
  <si>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</si>
  <si>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</si>
  <si>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</si>
  <si>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</si>
  <si>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</si>
  <si>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</si>
  <si>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</si>
  <si>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</si>
  <si>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</si>
  <si>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</si>
  <si>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</si>
  <si>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</si>
  <si>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</si>
  <si>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</si>
  <si>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</si>
  <si>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</si>
  <si>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</si>
  <si>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</si>
  <si>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</si>
  <si>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</si>
  <si>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</si>
  <si>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</si>
  <si>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</si>
  <si>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</si>
  <si>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</si>
  <si>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</si>
  <si>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</si>
  <si>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</si>
  <si>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</si>
  <si>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</si>
  <si>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</si>
  <si>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</si>
  <si>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</si>
  <si>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</si>
  <si>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</si>
  <si>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</si>
  <si>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</si>
  <si>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</si>
  <si>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</si>
  <si>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</si>
  <si>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</si>
  <si>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</si>
  <si>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</si>
  <si>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</si>
  <si>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</si>
  <si>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</si>
  <si>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</si>
  <si>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</si>
  <si>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</si>
  <si>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</si>
  <si>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</si>
  <si>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</si>
  <si>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</si>
  <si>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</si>
  <si>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</si>
  <si>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</si>
  <si>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</si>
  <si>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</si>
  <si>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</si>
  <si>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</si>
  <si>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</si>
  <si>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</si>
  <si>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</si>
  <si>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</si>
  <si>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</si>
  <si>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</si>
  <si>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</si>
  <si>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</si>
  <si>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</si>
  <si>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</si>
  <si>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</si>
  <si>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</si>
  <si>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</si>
  <si>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</si>
  <si>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</si>
  <si>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</si>
  <si>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</si>
  <si>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</si>
  <si>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</si>
  <si>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</si>
  <si>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</si>
  <si>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</si>
  <si>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</si>
  <si>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</si>
  <si>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</si>
  <si>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</si>
  <si>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</si>
  <si>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</si>
  <si>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</si>
  <si>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</si>
  <si>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</si>
  <si>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</si>
  <si>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</si>
  <si>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</si>
  <si>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</si>
  <si>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</si>
  <si>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</si>
  <si>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</si>
  <si>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</si>
  <si>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</si>
  <si>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</si>
  <si>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</si>
  <si>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</si>
  <si>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</si>
  <si>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</si>
  <si>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</si>
  <si>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</si>
  <si>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</si>
  <si>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</si>
  <si>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</si>
  <si>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</si>
  <si>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</si>
  <si>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</si>
  <si>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</si>
  <si>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</si>
  <si>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</si>
  <si>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</si>
  <si>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</si>
  <si>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</si>
  <si>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</si>
  <si>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</si>
  <si>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</si>
  <si>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</si>
  <si>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</si>
  <si>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</si>
  <si>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</si>
  <si>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</si>
  <si>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</si>
  <si>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</si>
  <si>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</si>
  <si>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</si>
  <si>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</si>
  <si>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</si>
  <si>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</si>
  <si>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</si>
  <si>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</si>
  <si>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</si>
  <si>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</si>
  <si>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</si>
  <si>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</si>
  <si>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</si>
  <si>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</si>
  <si>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</si>
  <si>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</si>
  <si>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</si>
  <si>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</si>
  <si>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</si>
  <si>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</si>
  <si>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</si>
  <si>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</si>
  <si>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</si>
  <si>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</si>
  <si>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</si>
  <si>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</si>
  <si>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</si>
  <si>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</si>
  <si>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</si>
  <si>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</si>
  <si>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</si>
  <si>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</si>
  <si>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</si>
  <si>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</si>
  <si>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</si>
  <si>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</si>
  <si>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</si>
  <si>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</si>
  <si>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</si>
  <si>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</si>
  <si>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</si>
  <si>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</si>
  <si>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</si>
  <si>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</si>
  <si>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</si>
  <si>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</si>
  <si>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</si>
  <si>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</si>
  <si>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</si>
  <si>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</si>
  <si>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</si>
  <si>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</si>
  <si>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</si>
  <si>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</si>
  <si>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</si>
  <si>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</si>
  <si>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</si>
  <si>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</si>
  <si>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</si>
  <si>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</si>
  <si>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</si>
  <si>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</si>
  <si>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</si>
  <si>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</si>
  <si>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</si>
  <si>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</si>
  <si>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</si>
  <si>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</si>
  <si>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</si>
  <si>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</si>
  <si>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</si>
  <si>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</si>
  <si>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</si>
  <si>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</si>
  <si>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</si>
  <si>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</si>
  <si>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</si>
  <si>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</si>
  <si>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</si>
  <si>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</si>
  <si>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</si>
  <si>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</si>
  <si>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</si>
  <si>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</si>
  <si>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</si>
  <si>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</si>
  <si>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</si>
  <si>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</si>
  <si>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</si>
  <si>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</si>
  <si>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</si>
  <si>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</si>
  <si>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</si>
  <si>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</si>
  <si>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</si>
  <si>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</si>
  <si>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</si>
  <si>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</si>
  <si>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</si>
  <si>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</si>
  <si>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</si>
  <si>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</si>
  <si>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</si>
  <si>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</si>
  <si>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</si>
  <si>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</si>
  <si>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</si>
  <si>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</si>
  <si>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</si>
  <si>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</si>
  <si>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</si>
  <si>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</si>
  <si>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</si>
  <si>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</si>
  <si>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</si>
  <si>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</si>
  <si>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</si>
  <si>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</si>
  <si>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</si>
  <si>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</si>
  <si>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</si>
  <si>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</si>
  <si>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</si>
  <si>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</si>
  <si>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</si>
  <si>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</si>
  <si>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</si>
  <si>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</si>
  <si>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</si>
  <si>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</si>
  <si>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</si>
  <si>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</si>
  <si>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</si>
  <si>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</si>
  <si>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</si>
  <si>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</si>
  <si>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</si>
  <si>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</si>
  <si>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</si>
  <si>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</si>
  <si>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</si>
  <si>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</si>
  <si>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</si>
  <si>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</si>
  <si>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</si>
  <si>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</si>
  <si>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</si>
  <si>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</si>
  <si>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</si>
  <si>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</si>
  <si>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</si>
  <si>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</si>
  <si>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</si>
  <si>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</si>
  <si>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</si>
  <si>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</si>
  <si>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</si>
  <si>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</si>
  <si>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</si>
  <si>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</si>
  <si>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</si>
  <si>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</si>
  <si>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</si>
  <si>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</si>
  <si>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</si>
  <si>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</si>
  <si>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</si>
  <si>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</si>
  <si>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</si>
  <si>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</si>
  <si>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</si>
  <si>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</si>
  <si>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</si>
  <si>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</si>
  <si>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</si>
  <si>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</si>
  <si>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</si>
  <si>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</si>
  <si>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</si>
  <si>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</si>
  <si>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</si>
  <si>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</si>
  <si>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</si>
  <si>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</si>
  <si>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</si>
  <si>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</si>
  <si>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</si>
  <si>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</si>
  <si>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</si>
  <si>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</si>
  <si>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</si>
  <si>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</si>
  <si>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</si>
  <si>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</si>
  <si>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</si>
  <si>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</si>
  <si>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</si>
  <si>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</si>
  <si>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</si>
  <si>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</si>
  <si>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</si>
  <si>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</si>
  <si>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</si>
  <si>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</si>
  <si>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</si>
  <si>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</si>
  <si>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</si>
  <si>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</si>
  <si>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</si>
  <si>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</si>
  <si>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</si>
  <si>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</si>
  <si>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</si>
  <si>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</si>
  <si>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</si>
  <si>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</si>
  <si>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</si>
  <si>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</si>
  <si>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</si>
  <si>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</si>
  <si>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</si>
  <si>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</si>
  <si>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</si>
  <si>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</si>
  <si>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</si>
  <si>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</si>
  <si>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</si>
  <si>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</si>
  <si>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</si>
  <si>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</si>
  <si>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</si>
  <si>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</si>
  <si>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</si>
  <si>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</si>
  <si>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</si>
  <si>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</si>
  <si>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</si>
  <si>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</si>
  <si>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</si>
  <si>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</si>
  <si>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</si>
  <si>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</si>
  <si>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</si>
  <si>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</si>
  <si>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</si>
  <si>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</si>
  <si>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</si>
  <si>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</si>
  <si>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</si>
  <si>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</si>
  <si>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</si>
  <si>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</si>
  <si>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</si>
  <si>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</si>
  <si>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</si>
  <si>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</si>
  <si>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</si>
  <si>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</si>
  <si>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</si>
  <si>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</si>
  <si>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</si>
  <si>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</si>
  <si>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</si>
  <si>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</si>
  <si>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</si>
  <si>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</si>
  <si>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</si>
  <si>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</si>
  <si>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</si>
  <si>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</si>
  <si>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</si>
  <si>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</si>
  <si>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</si>
  <si>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</si>
  <si>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</si>
  <si>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</si>
  <si>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</si>
  <si>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</si>
  <si>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</si>
  <si>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</si>
  <si>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</si>
  <si>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</si>
  <si>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</si>
  <si>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</si>
  <si>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</si>
  <si>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</si>
  <si>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</si>
  <si>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</si>
  <si>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</si>
  <si>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</si>
  <si>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</si>
  <si>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</si>
  <si>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</si>
  <si>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</si>
  <si>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</si>
  <si>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</si>
  <si>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</si>
  <si>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</si>
  <si>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</si>
  <si>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</si>
  <si>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</si>
  <si>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</si>
  <si>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</si>
  <si>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</si>
  <si>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</si>
  <si>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</si>
  <si>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</si>
  <si>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</si>
  <si>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</si>
  <si>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</si>
  <si>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</si>
  <si>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</si>
  <si>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</si>
  <si>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</si>
  <si>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</si>
  <si>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</si>
  <si>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</si>
  <si>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</si>
  <si>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</si>
  <si>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</si>
  <si>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</si>
  <si>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</si>
  <si>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</si>
  <si>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</si>
  <si>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</si>
  <si>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</si>
  <si>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</si>
  <si>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</si>
  <si>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</si>
  <si>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</si>
  <si>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</si>
  <si>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</si>
  <si>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</si>
  <si>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</si>
  <si>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</si>
  <si>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</si>
  <si>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</si>
  <si>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</si>
  <si>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</si>
  <si>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</si>
  <si>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</si>
  <si>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</si>
  <si>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</si>
  <si>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</si>
  <si>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</si>
  <si>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</si>
  <si>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</si>
  <si>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</si>
  <si>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</si>
  <si>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</si>
  <si>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</si>
  <si>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</si>
  <si>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</si>
  <si>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</si>
  <si>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</si>
  <si>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</si>
  <si>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</si>
  <si>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</si>
  <si>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</si>
  <si>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</si>
  <si>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</si>
  <si>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</si>
  <si>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</si>
  <si>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</si>
  <si>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</si>
  <si>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</si>
  <si>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</si>
  <si>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</si>
  <si>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</si>
  <si>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</si>
  <si>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</si>
  <si>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</si>
  <si>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</si>
  <si>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</si>
  <si>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</si>
  <si>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</si>
  <si>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</si>
  <si>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</si>
  <si>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</si>
  <si>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</si>
  <si>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</si>
  <si>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</si>
  <si>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</si>
  <si>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</si>
  <si>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</si>
  <si>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</si>
  <si>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</si>
  <si>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</si>
  <si>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</si>
  <si>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</si>
  <si>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</si>
  <si>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</si>
  <si>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</si>
  <si>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</si>
  <si>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</si>
  <si>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</si>
  <si>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</si>
  <si>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</si>
  <si>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</si>
  <si>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</si>
  <si>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</si>
  <si>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</si>
  <si>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</si>
  <si>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</si>
  <si>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</si>
  <si>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</si>
  <si>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</si>
  <si>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</si>
  <si>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</si>
  <si>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</si>
  <si>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</si>
  <si>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</si>
  <si>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</si>
  <si>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</si>
  <si>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</si>
  <si>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</si>
  <si>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</si>
  <si>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</si>
  <si>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</si>
  <si>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</si>
  <si>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</si>
  <si>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</si>
  <si>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</si>
  <si>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</si>
  <si>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</si>
  <si>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</si>
  <si>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</si>
  <si>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</si>
  <si>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</si>
  <si>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</si>
  <si>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</si>
  <si>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</si>
  <si>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</si>
  <si>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</si>
  <si>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</si>
  <si>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</si>
  <si>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</si>
  <si>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</si>
  <si>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</si>
  <si>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</si>
  <si>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</si>
  <si>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</si>
  <si>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</si>
  <si>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</si>
  <si>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</si>
  <si>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</si>
  <si>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</si>
  <si>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</si>
  <si>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</si>
  <si>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</si>
  <si>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</si>
  <si>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</si>
  <si>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</si>
  <si>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</si>
  <si>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</si>
  <si>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</si>
  <si>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</si>
  <si>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</si>
  <si>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</si>
  <si>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</si>
  <si>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</si>
  <si>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</si>
  <si>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</si>
  <si>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</si>
  <si>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</si>
  <si>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</si>
  <si>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</si>
  <si>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</si>
  <si>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</si>
  <si>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</si>
  <si>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</si>
  <si>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</si>
  <si>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</si>
  <si>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</si>
  <si>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</si>
  <si>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</si>
  <si>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</si>
  <si>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</si>
  <si>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</si>
  <si>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</si>
  <si>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</si>
  <si>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</si>
  <si>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</si>
  <si>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</si>
  <si>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</si>
  <si>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</si>
  <si>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</si>
  <si>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</si>
  <si>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</si>
  <si>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</si>
  <si>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</si>
  <si>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</si>
  <si>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</si>
  <si>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</si>
  <si>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</si>
  <si>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</si>
  <si>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</si>
  <si>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</si>
  <si>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</si>
  <si>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</si>
  <si>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</si>
  <si>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</si>
  <si>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</si>
  <si>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</si>
  <si>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</si>
  <si>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</si>
  <si>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</si>
  <si>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</si>
  <si>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</si>
  <si>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</si>
  <si>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</si>
  <si>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</si>
  <si>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</si>
  <si>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</si>
  <si>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</si>
  <si>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</si>
  <si>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</si>
  <si>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</si>
  <si>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</si>
  <si>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</si>
  <si>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</si>
  <si>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</si>
  <si>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</si>
  <si>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</si>
  <si>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</si>
  <si>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</si>
  <si>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</si>
  <si>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</si>
  <si>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</si>
  <si>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</si>
  <si>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</si>
  <si>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</si>
  <si>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</si>
  <si>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</si>
  <si>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</si>
  <si>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</si>
  <si>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</si>
  <si>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</si>
  <si>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</si>
  <si>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</si>
  <si>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</si>
  <si>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</si>
  <si>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</si>
  <si>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</si>
  <si>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</si>
  <si>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</si>
  <si>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</si>
  <si>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</si>
  <si>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</si>
  <si>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</si>
  <si>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</si>
  <si>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</si>
  <si>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</si>
  <si>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</si>
  <si>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</si>
  <si>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</si>
  <si>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</si>
  <si>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</si>
  <si>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</si>
  <si>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</si>
  <si>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</si>
  <si>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</si>
  <si>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</si>
  <si>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</si>
  <si>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</si>
  <si>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</si>
  <si>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</si>
  <si>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</si>
  <si>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</si>
  <si>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</si>
  <si>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</si>
  <si>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</si>
  <si>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</si>
  <si>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</si>
  <si>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</si>
  <si>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</si>
  <si>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</si>
  <si>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</si>
  <si>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</si>
  <si>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</si>
  <si>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</si>
  <si>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</si>
  <si>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</si>
  <si>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</si>
  <si>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</si>
  <si>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</si>
  <si>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</si>
  <si>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</si>
  <si>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</si>
  <si>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</si>
  <si>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</si>
  <si>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</si>
  <si>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</si>
  <si>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</si>
  <si>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</si>
  <si>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</si>
  <si>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</si>
  <si>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</si>
  <si>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</si>
  <si>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</si>
  <si>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</si>
  <si>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</si>
  <si>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</si>
  <si>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</si>
  <si>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</si>
  <si>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</si>
  <si>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</si>
  <si>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</si>
  <si>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</si>
  <si>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</si>
  <si>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</si>
  <si>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</si>
  <si>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</si>
  <si>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</si>
  <si>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</si>
  <si>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</si>
  <si>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</si>
  <si>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</si>
  <si>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</si>
  <si>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</si>
  <si>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</si>
  <si>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</si>
  <si>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</si>
  <si>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</si>
  <si>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</si>
  <si>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</si>
  <si>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</si>
  <si>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</si>
  <si>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</si>
  <si>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</si>
  <si>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</si>
  <si>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</si>
  <si>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</si>
  <si>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</si>
  <si>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</si>
  <si>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</si>
  <si>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</si>
  <si>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</si>
  <si>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</si>
  <si>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</si>
  <si>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</si>
  <si>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</si>
  <si>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</si>
  <si>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</si>
  <si>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</si>
  <si>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</si>
  <si>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</si>
  <si>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</si>
  <si>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</si>
  <si>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</si>
  <si>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</si>
  <si>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</si>
  <si>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</si>
  <si>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</si>
  <si>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</si>
  <si>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</si>
  <si>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</si>
  <si>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</si>
  <si>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</si>
  <si>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</si>
  <si>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</si>
  <si>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</si>
  <si>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</si>
  <si>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</si>
  <si>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</si>
  <si>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</si>
  <si>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</si>
  <si>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</si>
  <si>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</si>
  <si>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</si>
  <si>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</si>
  <si>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</si>
  <si>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</si>
  <si>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</si>
  <si>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</si>
  <si>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</si>
  <si>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</si>
  <si>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</si>
  <si>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</si>
  <si>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</si>
  <si>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</si>
  <si>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</si>
  <si>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</si>
  <si>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</si>
  <si>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</si>
  <si>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</si>
  <si>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</si>
  <si>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</si>
  <si>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</si>
  <si>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</si>
  <si>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</si>
  <si>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</si>
  <si>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</si>
  <si>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</si>
  <si>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</si>
  <si>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</si>
  <si>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</si>
  <si>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</si>
  <si>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</si>
  <si>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</si>
  <si>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</si>
  <si>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</si>
  <si>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</si>
  <si>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</si>
  <si>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</si>
  <si>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</si>
  <si>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</si>
  <si>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</si>
  <si>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</si>
  <si>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</si>
  <si>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</si>
  <si>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</si>
  <si>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</si>
  <si>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</si>
  <si>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</si>
  <si>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</si>
  <si>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</si>
  <si>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</si>
  <si>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</si>
  <si>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</si>
  <si>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</si>
  <si>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</si>
  <si>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</si>
  <si>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</si>
  <si>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</si>
  <si>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</si>
  <si>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</si>
  <si>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</si>
  <si>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</si>
  <si>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</si>
  <si>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</si>
  <si>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</si>
  <si>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</si>
  <si>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</si>
  <si>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</si>
  <si>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</si>
  <si>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</si>
  <si>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</si>
  <si>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</si>
  <si>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</si>
  <si>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</si>
  <si>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</si>
  <si>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</si>
  <si>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</si>
  <si>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</si>
  <si>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</si>
  <si>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</si>
  <si>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</si>
  <si>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</si>
  <si>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</si>
  <si>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</si>
  <si>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</si>
  <si>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</si>
  <si>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</si>
  <si>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</si>
  <si>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</si>
  <si>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</si>
  <si>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</si>
  <si>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</si>
  <si>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</si>
  <si>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</si>
  <si>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</si>
  <si>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</si>
  <si>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</si>
  <si>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</si>
  <si>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</si>
  <si>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</si>
  <si>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</si>
  <si>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</si>
  <si>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</si>
  <si>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</si>
  <si>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</si>
  <si>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</si>
  <si>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</si>
  <si>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</si>
  <si>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</si>
  <si>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</si>
  <si>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</si>
  <si>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</si>
  <si>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</si>
  <si>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</si>
  <si>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</si>
  <si>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</si>
  <si>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</si>
  <si>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</si>
  <si>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</si>
  <si>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</si>
  <si>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</si>
  <si>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</si>
  <si>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</si>
  <si>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</si>
  <si>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</si>
  <si>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</si>
  <si>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</si>
  <si>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</si>
  <si>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</si>
  <si>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</si>
  <si>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</si>
  <si>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</si>
  <si>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</si>
  <si>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</si>
  <si>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</si>
  <si>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</si>
  <si>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</si>
  <si>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</si>
  <si>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</si>
  <si>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</si>
  <si>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</si>
  <si>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</si>
  <si>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</si>
  <si>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</si>
  <si>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</si>
  <si>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</si>
  <si>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</si>
  <si>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</si>
  <si>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</si>
  <si>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</si>
  <si>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</si>
  <si>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</si>
  <si>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</si>
  <si>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</si>
  <si>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</si>
  <si>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</si>
  <si>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</si>
  <si>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</si>
  <si>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</si>
  <si>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</si>
  <si>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</si>
  <si>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</si>
  <si>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</si>
  <si>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</si>
  <si>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</si>
  <si>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</si>
  <si>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</si>
  <si>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</si>
  <si>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</si>
  <si>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</si>
  <si>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</si>
  <si>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</si>
  <si>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</si>
  <si>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</si>
  <si>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</si>
  <si>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</si>
  <si>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</si>
  <si>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</si>
  <si>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</si>
  <si>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</si>
  <si>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</si>
  <si>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</si>
  <si>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</si>
  <si>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</si>
  <si>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</si>
  <si>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</si>
  <si>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</si>
  <si>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</si>
  <si>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</si>
  <si>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</si>
  <si>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</si>
  <si>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</si>
  <si>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</si>
  <si>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</si>
  <si>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</si>
  <si>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</si>
  <si>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</si>
  <si>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</si>
  <si>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</si>
  <si>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</si>
  <si>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</si>
  <si>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</si>
  <si>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</si>
  <si>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</si>
  <si>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</si>
  <si>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</si>
  <si>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</si>
  <si>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</si>
  <si>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</si>
  <si>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</si>
  <si>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</si>
  <si>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</si>
  <si>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</si>
  <si>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</si>
  <si>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</si>
  <si>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</si>
  <si>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</si>
  <si>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</si>
  <si>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</si>
  <si>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</si>
  <si>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</si>
  <si>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</si>
  <si>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</si>
  <si>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</si>
  <si>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</si>
  <si>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</si>
  <si>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</si>
  <si>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</si>
  <si>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</si>
  <si>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</si>
  <si>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</si>
  <si>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</si>
  <si>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</si>
  <si>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</si>
  <si>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</si>
  <si>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</si>
  <si>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</si>
  <si>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</si>
  <si>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</si>
  <si>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</si>
  <si>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</si>
  <si>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</si>
  <si>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</si>
  <si>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</si>
  <si>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</si>
  <si>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</si>
  <si>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</si>
  <si>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</si>
  <si>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</si>
  <si>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</si>
  <si>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</si>
  <si>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</si>
  <si>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</si>
  <si>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</si>
  <si>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</si>
  <si>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</si>
  <si>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</si>
  <si>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</si>
  <si>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</si>
  <si>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</si>
  <si>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</si>
  <si>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</si>
  <si>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</si>
  <si>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</si>
  <si>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</si>
  <si>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</si>
  <si>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</si>
  <si>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</si>
  <si>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</si>
  <si>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</si>
  <si>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</si>
  <si>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</si>
  <si>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</si>
  <si>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</si>
  <si>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</si>
  <si>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</si>
  <si>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</si>
  <si>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</si>
  <si>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</si>
  <si>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</si>
  <si>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</si>
  <si>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</si>
  <si>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</si>
  <si>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</si>
  <si>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</si>
  <si>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</si>
  <si>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</si>
  <si>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</si>
  <si>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</si>
  <si>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</si>
  <si>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</si>
  <si>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</si>
  <si>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</si>
  <si>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</si>
  <si>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</si>
  <si>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</si>
  <si>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</si>
  <si>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</si>
  <si>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</si>
  <si>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</si>
  <si>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</si>
  <si>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</si>
  <si>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</si>
  <si>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</si>
  <si>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</si>
  <si>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</si>
  <si>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</si>
  <si>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</si>
  <si>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</si>
  <si>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</si>
  <si>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</si>
  <si>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</si>
  <si>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</si>
  <si>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</si>
  <si>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</si>
  <si>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</si>
  <si>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</si>
  <si>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</si>
  <si>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</si>
  <si>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</si>
  <si>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</si>
  <si>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</si>
  <si>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</si>
  <si>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</si>
  <si>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</si>
  <si>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</si>
  <si>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</si>
  <si>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</si>
  <si>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</si>
  <si>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</si>
  <si>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</si>
  <si>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</si>
  <si>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</si>
  <si>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</si>
  <si>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</si>
  <si>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</si>
  <si>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</si>
  <si>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</si>
  <si>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</si>
  <si>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</si>
  <si>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</si>
  <si>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</si>
  <si>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</si>
  <si>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</si>
  <si>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</si>
  <si>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</si>
  <si>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</si>
  <si>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</si>
  <si>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</si>
  <si>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</si>
  <si>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</si>
  <si>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</si>
  <si>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</si>
  <si>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</si>
  <si>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</si>
  <si>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</si>
  <si>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</si>
  <si>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</si>
  <si>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</si>
  <si>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</si>
  <si>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</si>
  <si>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</si>
  <si>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</si>
  <si>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</si>
  <si>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</si>
  <si>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</si>
  <si>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</si>
  <si>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</si>
  <si>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</si>
  <si>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</si>
  <si>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</si>
  <si>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</si>
  <si>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</si>
  <si>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</si>
  <si>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</si>
  <si>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</si>
  <si>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</si>
  <si>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</si>
  <si>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</si>
  <si>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</si>
  <si>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</si>
  <si>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</si>
  <si>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</si>
  <si>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</si>
  <si>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</si>
  <si>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</si>
  <si>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</si>
  <si>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</si>
  <si>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</si>
  <si>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</si>
  <si>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</si>
  <si>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</si>
  <si>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</si>
  <si>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</si>
  <si>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</si>
  <si>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</si>
  <si>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</si>
  <si>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</si>
  <si>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</si>
  <si>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</si>
  <si>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</si>
  <si>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</si>
  <si>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</si>
  <si>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</si>
  <si>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</si>
  <si>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</si>
  <si>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</si>
  <si>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</si>
  <si>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</si>
  <si>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</si>
  <si>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</si>
  <si>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</si>
  <si>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</si>
  <si>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</si>
  <si>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</si>
  <si>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</si>
  <si>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</si>
  <si>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</si>
  <si>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</si>
  <si>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</si>
  <si>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</si>
  <si>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</si>
  <si>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</si>
  <si>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</si>
  <si>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</si>
  <si>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</si>
  <si>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</si>
  <si>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</si>
  <si>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</si>
  <si>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</si>
  <si>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</si>
  <si>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</si>
  <si>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</si>
  <si>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</si>
  <si>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</si>
  <si>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</si>
  <si>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</si>
  <si>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</si>
  <si>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</si>
  <si>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</si>
  <si>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</si>
  <si>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</si>
  <si>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</si>
  <si>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</si>
  <si>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</si>
  <si>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</si>
  <si>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</si>
  <si>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</si>
  <si>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</si>
  <si>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</si>
  <si>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</si>
  <si>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</si>
  <si>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</si>
  <si>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</si>
  <si>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</si>
  <si>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</si>
  <si>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</si>
  <si>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</si>
  <si>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</si>
  <si>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</si>
  <si>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</si>
  <si>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</si>
  <si>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</si>
  <si>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</si>
  <si>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</si>
  <si>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</si>
  <si>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</si>
  <si>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</si>
  <si>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</si>
  <si>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</si>
  <si>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</si>
  <si>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</si>
  <si>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</si>
  <si>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</si>
  <si>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</si>
  <si>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</si>
  <si>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</si>
  <si>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</si>
  <si>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</si>
  <si>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</si>
  <si>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</si>
  <si>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</si>
  <si>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</si>
  <si>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</si>
  <si>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</si>
  <si>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</si>
  <si>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</si>
  <si>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</si>
  <si>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</si>
  <si>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</si>
  <si>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</si>
  <si>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</si>
  <si>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</si>
  <si>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</si>
  <si>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</si>
  <si>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</si>
  <si>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</si>
  <si>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</si>
  <si>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</si>
  <si>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</si>
  <si>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</si>
  <si>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</si>
  <si>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</si>
  <si>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</si>
  <si>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</si>
  <si>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</si>
  <si>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</si>
  <si>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</si>
  <si>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</si>
  <si>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</si>
  <si>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</si>
  <si>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</si>
  <si>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</si>
  <si>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</si>
  <si>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</si>
  <si>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</si>
  <si>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</si>
  <si>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</si>
  <si>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</si>
  <si>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</si>
  <si>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</si>
  <si>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</si>
  <si>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</si>
  <si>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</si>
  <si>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</si>
  <si>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</si>
  <si>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</si>
  <si>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</si>
  <si>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</si>
  <si>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</si>
  <si>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</si>
  <si>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</si>
  <si>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</si>
  <si>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</si>
  <si>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</si>
  <si>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</si>
  <si>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</si>
  <si>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</si>
  <si>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</si>
  <si>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</si>
  <si>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</si>
  <si>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</si>
  <si>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</si>
  <si>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</si>
  <si>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</si>
  <si>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</si>
  <si>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</si>
  <si>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</si>
  <si>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</si>
  <si>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</si>
  <si>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</si>
  <si>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</si>
  <si>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</si>
  <si>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</si>
  <si>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</si>
  <si>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</si>
  <si>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</si>
  <si>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</si>
  <si>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</si>
  <si>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</si>
  <si>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</si>
  <si>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</si>
  <si>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</si>
  <si>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</si>
  <si>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</si>
  <si>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</si>
  <si>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</si>
  <si>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</si>
  <si>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</si>
  <si>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</si>
  <si>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</si>
  <si>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</si>
  <si>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</si>
  <si>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</si>
  <si>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</si>
  <si>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</si>
  <si>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</si>
  <si>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</si>
  <si>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</si>
  <si>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</si>
  <si>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</si>
  <si>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</si>
  <si>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</si>
  <si>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</si>
  <si>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</si>
  <si>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</si>
  <si>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</si>
  <si>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</si>
  <si>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</si>
  <si>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</si>
  <si>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</si>
  <si>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</si>
  <si>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</si>
  <si>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</si>
  <si>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</si>
  <si>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</si>
  <si>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</si>
  <si>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</si>
  <si>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</si>
  <si>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</si>
  <si>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</si>
  <si>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</si>
  <si>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</si>
  <si>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</si>
  <si>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</si>
  <si>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</si>
  <si>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</si>
  <si>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</si>
  <si>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</si>
  <si>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</si>
  <si>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</si>
  <si>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</si>
  <si>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</si>
  <si>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</si>
  <si>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</si>
  <si>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</si>
  <si>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</si>
  <si>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</si>
  <si>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</si>
  <si>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</si>
  <si>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</si>
  <si>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</si>
  <si>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</si>
  <si>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</si>
  <si>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</si>
  <si>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</si>
  <si>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</si>
  <si>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</si>
  <si>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</si>
  <si>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</si>
  <si>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</si>
  <si>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</si>
  <si>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</si>
  <si>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</si>
  <si>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</si>
  <si>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</si>
  <si>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</si>
  <si>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</si>
  <si>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</si>
  <si>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</si>
  <si>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</si>
  <si>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</si>
  <si>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</si>
  <si>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</si>
  <si>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</si>
  <si>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</si>
  <si>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</si>
  <si>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</si>
  <si>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</si>
  <si>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</si>
  <si>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</si>
  <si>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</si>
  <si>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</si>
  <si>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</si>
  <si>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</si>
  <si>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</si>
  <si>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</si>
  <si>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</si>
  <si>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</si>
  <si>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</si>
  <si>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</si>
  <si>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</si>
  <si>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</si>
  <si>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</si>
  <si>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</si>
  <si>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</si>
  <si>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</si>
  <si>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</si>
  <si>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</si>
  <si>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</si>
  <si>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</si>
  <si>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</si>
  <si>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</si>
  <si>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</si>
  <si>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</si>
  <si>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</si>
  <si>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</si>
  <si>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</si>
  <si>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</si>
  <si>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</si>
  <si>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</si>
  <si>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</si>
  <si>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</si>
  <si>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</si>
  <si>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</si>
  <si>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</si>
  <si>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</si>
  <si>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</si>
  <si>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</si>
  <si>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</si>
  <si>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</si>
  <si>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</si>
  <si>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</si>
  <si>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</si>
  <si>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</si>
  <si>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</si>
  <si>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</si>
  <si>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</si>
  <si>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</si>
  <si>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</si>
  <si>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</si>
  <si>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</si>
  <si>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</si>
  <si>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</si>
  <si>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</si>
  <si>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</si>
  <si>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</si>
  <si>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</si>
  <si>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</si>
  <si>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</si>
  <si>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</si>
  <si>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</si>
  <si>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</si>
  <si>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</si>
  <si>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</si>
  <si>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</si>
  <si>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</si>
  <si>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</si>
  <si>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</si>
  <si>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</si>
  <si>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</si>
  <si>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</si>
  <si>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</si>
  <si>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</si>
  <si>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</si>
  <si>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</si>
  <si>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</si>
  <si>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</si>
  <si>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</si>
  <si>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</si>
  <si>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</si>
  <si>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</si>
  <si>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</si>
  <si>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</si>
  <si>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</si>
  <si>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</si>
  <si>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</si>
  <si>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</si>
  <si>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</si>
  <si>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</si>
  <si>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</si>
  <si>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</si>
  <si>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</si>
  <si>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</si>
  <si>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</si>
  <si>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</si>
  <si>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</si>
  <si>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</si>
  <si>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</si>
  <si>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</si>
  <si>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</si>
  <si>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</si>
  <si>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</si>
  <si>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</si>
  <si>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</si>
  <si>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</si>
  <si>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</si>
  <si>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</si>
  <si>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</si>
  <si>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</si>
  <si>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</si>
  <si>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</si>
  <si>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</si>
  <si>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</si>
  <si>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</si>
  <si>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</si>
  <si>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</si>
  <si>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</si>
  <si>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</si>
  <si>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</si>
  <si>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</si>
  <si>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</si>
  <si>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</si>
  <si>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</si>
  <si>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</si>
  <si>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</si>
  <si>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</si>
  <si>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</si>
  <si>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</si>
  <si>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</si>
  <si>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</si>
  <si>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</si>
  <si>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</si>
  <si>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</si>
  <si>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</si>
  <si>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</si>
  <si>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</si>
  <si>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</si>
  <si>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</si>
  <si>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</si>
  <si>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</si>
  <si>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</si>
  <si>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</si>
  <si>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</si>
  <si>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</si>
  <si>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</si>
  <si>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</si>
  <si>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</si>
  <si>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</si>
  <si>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</si>
  <si>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</si>
  <si>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</si>
  <si>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</si>
  <si>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</si>
  <si>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</si>
  <si>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</si>
  <si>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</si>
  <si>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</si>
  <si>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</si>
  <si>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</si>
  <si>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</si>
  <si>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</si>
  <si>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</si>
  <si>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</si>
  <si>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</si>
  <si>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</si>
  <si>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</si>
  <si>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</si>
  <si>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</si>
  <si>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</si>
  <si>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</si>
  <si>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</si>
  <si>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</si>
  <si>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</si>
  <si>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</si>
  <si>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</si>
  <si>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</si>
  <si>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</si>
  <si>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</si>
  <si>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</si>
  <si>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</si>
  <si>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</si>
  <si>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</si>
  <si>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</si>
  <si>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</si>
  <si>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</si>
  <si>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</si>
  <si>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</si>
  <si>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</si>
  <si>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</si>
  <si>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</si>
  <si>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</si>
  <si>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</si>
  <si>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</si>
  <si>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</si>
  <si>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</si>
  <si>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</si>
  <si>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</si>
  <si>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</si>
  <si>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</si>
  <si>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</si>
  <si>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</si>
  <si>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</si>
  <si>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</si>
  <si>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</si>
  <si>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</si>
  <si>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</si>
  <si>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</si>
  <si>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</si>
  <si>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</si>
  <si>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</si>
  <si>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</si>
  <si>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</si>
  <si>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</si>
  <si>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</si>
  <si>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</si>
  <si>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</si>
  <si>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</si>
  <si>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</si>
  <si>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</si>
  <si>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</si>
  <si>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</si>
  <si>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</si>
  <si>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</si>
  <si>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</si>
  <si>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</si>
  <si>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</si>
  <si>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</si>
  <si>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</si>
  <si>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</si>
  <si>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</si>
  <si>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</si>
  <si>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</si>
  <si>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</si>
  <si>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</si>
  <si>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</si>
  <si>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</si>
  <si>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</si>
  <si>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</si>
  <si>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</si>
  <si>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</si>
  <si>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</si>
  <si>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</si>
  <si>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</si>
  <si>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</si>
  <si>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</si>
  <si>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</si>
  <si>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</si>
  <si>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</si>
  <si>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</si>
  <si>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</si>
  <si>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</si>
  <si>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</si>
  <si>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</si>
  <si>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</si>
  <si>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</si>
  <si>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</si>
  <si>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</si>
  <si>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</si>
  <si>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</si>
  <si>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</si>
  <si>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</si>
  <si>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</si>
  <si>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</si>
  <si>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</si>
  <si>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</si>
  <si>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</si>
  <si>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</si>
  <si>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</si>
  <si>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</si>
  <si>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</si>
  <si>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</si>
  <si>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</si>
  <si>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</si>
  <si>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</si>
  <si>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</si>
  <si>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</si>
  <si>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</si>
  <si>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</si>
  <si>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</si>
  <si>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</si>
  <si>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</si>
  <si>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</si>
  <si>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</si>
  <si>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</si>
  <si>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</si>
  <si>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</si>
  <si>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</si>
  <si>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</si>
  <si>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</si>
  <si>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</si>
  <si>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</si>
  <si>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</si>
  <si>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</si>
  <si>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</si>
  <si>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</si>
  <si>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</si>
  <si>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</si>
  <si>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</si>
  <si>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</si>
  <si>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</si>
  <si>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</si>
  <si>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</si>
  <si>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</si>
  <si>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</si>
  <si>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</si>
  <si>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</si>
  <si>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</si>
  <si>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</si>
  <si>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</si>
  <si>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</si>
  <si>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</si>
  <si>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</si>
  <si>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</si>
  <si>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</si>
  <si>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</si>
  <si>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</si>
  <si>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</si>
  <si>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</si>
  <si>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</si>
  <si>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</si>
  <si>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</si>
  <si>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</si>
  <si>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</si>
  <si>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</si>
  <si>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</si>
  <si>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</si>
  <si>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</si>
  <si>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</si>
  <si>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</si>
  <si>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</si>
  <si>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</si>
  <si>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</si>
  <si>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</si>
  <si>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</si>
  <si>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</si>
  <si>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</si>
  <si>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</si>
  <si>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</si>
  <si>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</si>
  <si>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</si>
  <si>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</si>
  <si>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</si>
  <si>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</si>
  <si>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</si>
  <si>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</si>
  <si>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</si>
  <si>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</si>
  <si>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</si>
  <si>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</si>
  <si>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</si>
  <si>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</si>
  <si>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</si>
  <si>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</si>
  <si>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</si>
  <si>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</si>
  <si>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</si>
  <si>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</si>
  <si>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</si>
  <si>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</si>
  <si>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</si>
  <si>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</si>
  <si>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</si>
  <si>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</si>
  <si>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</si>
  <si>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</si>
  <si>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</si>
  <si>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</si>
  <si>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</si>
  <si>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</si>
  <si>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</si>
  <si>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</si>
  <si>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</si>
  <si>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</si>
  <si>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</si>
  <si>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</si>
  <si>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</si>
  <si>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</si>
  <si>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</si>
  <si>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</si>
  <si>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</si>
  <si>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</si>
  <si>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</si>
  <si>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</si>
  <si>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</si>
  <si>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</si>
  <si>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</si>
  <si>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</si>
  <si>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</si>
  <si>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</si>
  <si>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</si>
  <si>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</si>
  <si>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</si>
  <si>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</si>
  <si>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</si>
  <si>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</si>
  <si>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</si>
  <si>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</si>
  <si>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</si>
  <si>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</si>
  <si>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</si>
  <si>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</si>
  <si>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</si>
  <si>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</si>
  <si>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</si>
  <si>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</si>
  <si>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</si>
  <si>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</si>
  <si>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</si>
  <si>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</si>
  <si>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</si>
  <si>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</si>
  <si>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</si>
  <si>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</si>
  <si>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</si>
  <si>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</si>
  <si>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</si>
  <si>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</si>
  <si>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</si>
  <si>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</si>
  <si>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</si>
  <si>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</si>
  <si>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</si>
  <si>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</si>
  <si>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</si>
  <si>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</si>
  <si>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</si>
  <si>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</si>
  <si>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</si>
  <si>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</si>
  <si>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</si>
  <si>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</si>
  <si>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</si>
  <si>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</si>
  <si>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</si>
  <si>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</si>
  <si>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</si>
  <si>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</si>
  <si>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</si>
  <si>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</si>
  <si>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</si>
  <si>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</si>
  <si>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</si>
  <si>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</si>
  <si>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</si>
  <si>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</si>
  <si>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</si>
  <si>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</si>
  <si>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</si>
  <si>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</si>
  <si>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</si>
  <si>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</si>
  <si>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</si>
  <si>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</si>
  <si>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</si>
  <si>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</si>
  <si>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</si>
  <si>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</si>
  <si>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</si>
  <si>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</si>
  <si>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</si>
  <si>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</si>
  <si>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</si>
  <si>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</si>
  <si>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</si>
  <si>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</si>
  <si>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</si>
  <si>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</si>
  <si>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</si>
  <si>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</si>
  <si>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</si>
  <si>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</si>
  <si>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</si>
  <si>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</si>
  <si>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</si>
  <si>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</si>
  <si>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</si>
  <si>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</si>
  <si>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</si>
  <si>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</si>
  <si>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</si>
  <si>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</si>
  <si>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</si>
  <si>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</si>
  <si>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</si>
  <si>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</si>
  <si>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</si>
  <si>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</si>
  <si>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</si>
  <si>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</si>
  <si>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</si>
  <si>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</si>
  <si>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</si>
  <si>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</si>
  <si>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</si>
  <si>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</si>
  <si>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</si>
  <si>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</si>
  <si>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</si>
  <si>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</si>
  <si>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</si>
  <si>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</si>
  <si>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</si>
  <si>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</si>
  <si>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</si>
  <si>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</si>
  <si>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</si>
  <si>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</si>
  <si>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</si>
  <si>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</si>
  <si>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</si>
  <si>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</si>
  <si>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</si>
  <si>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</si>
  <si>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</si>
  <si>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</si>
  <si>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</si>
  <si>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</si>
  <si>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</si>
  <si>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</si>
  <si>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</si>
  <si>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</si>
  <si>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</si>
  <si>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</si>
  <si>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</si>
  <si>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</si>
  <si>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</si>
  <si>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</si>
  <si>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</si>
  <si>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</si>
  <si>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</si>
  <si>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</si>
  <si>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</si>
  <si>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</si>
  <si>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</si>
  <si>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</si>
  <si>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</si>
  <si>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</si>
  <si>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</si>
  <si>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</si>
  <si>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</si>
  <si>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</si>
  <si>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</si>
  <si>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</si>
  <si>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</si>
  <si>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</si>
  <si>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</si>
  <si>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</si>
  <si>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</si>
  <si>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</si>
  <si>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</si>
  <si>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</si>
  <si>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</si>
  <si>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</si>
  <si>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</si>
  <si>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</si>
  <si>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</si>
  <si>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</si>
  <si>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</si>
  <si>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</si>
  <si>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</si>
  <si>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</si>
  <si>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</si>
  <si>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</si>
  <si>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</si>
  <si>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</si>
  <si>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</si>
  <si>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</si>
  <si>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</si>
  <si>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</si>
  <si>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</si>
  <si>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</si>
  <si>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</si>
  <si>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</si>
  <si>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</si>
  <si>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</si>
  <si>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</si>
  <si>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</si>
  <si>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</si>
  <si>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</si>
  <si>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</si>
  <si>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</si>
  <si>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</si>
  <si>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</si>
  <si>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</si>
  <si>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</si>
  <si>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</si>
  <si>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</si>
  <si>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</si>
  <si>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</si>
  <si>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</si>
  <si>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</si>
  <si>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</si>
  <si>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</si>
  <si>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</si>
  <si>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</si>
  <si>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</si>
  <si>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</si>
  <si>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</si>
  <si>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</si>
  <si>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</si>
  <si>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</si>
  <si>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</si>
  <si>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</si>
  <si>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</si>
  <si>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</si>
  <si>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</si>
  <si>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</si>
  <si>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</si>
  <si>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</si>
  <si>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</si>
  <si>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</si>
  <si>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</si>
  <si>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</si>
  <si>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</si>
  <si>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</si>
  <si>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</si>
  <si>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</si>
  <si>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</si>
  <si>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</si>
  <si>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</si>
  <si>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</si>
  <si>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</si>
  <si>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</si>
  <si>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</si>
  <si>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</si>
  <si>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</si>
  <si>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</si>
  <si>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</si>
  <si>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</si>
  <si>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</si>
  <si>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</si>
  <si>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</si>
  <si>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</si>
  <si>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</si>
  <si>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</si>
  <si>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</si>
  <si>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</si>
  <si>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</si>
  <si>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</si>
  <si>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</si>
  <si>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</si>
  <si>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</si>
  <si>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</si>
  <si>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</si>
  <si>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</si>
  <si>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</si>
  <si>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</si>
  <si>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</si>
  <si>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</si>
  <si>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</si>
  <si>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</si>
  <si>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</si>
  <si>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</si>
  <si>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</si>
  <si>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</si>
  <si>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</si>
  <si>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</si>
  <si>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</si>
  <si>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</si>
  <si>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</si>
  <si>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</si>
  <si>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</si>
  <si>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</si>
  <si>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</si>
  <si>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</si>
  <si>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</si>
  <si>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</si>
  <si>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</si>
  <si>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</si>
  <si>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</si>
  <si>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</si>
  <si>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</si>
  <si>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</si>
  <si>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</si>
  <si>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</si>
  <si>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</si>
  <si>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</si>
  <si>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</si>
  <si>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</si>
  <si>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</si>
  <si>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</si>
  <si>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</si>
  <si>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</si>
  <si>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</si>
  <si>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</si>
  <si>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</si>
  <si>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</si>
  <si>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</si>
  <si>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</si>
  <si>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</si>
  <si>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</si>
  <si>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</si>
  <si>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</si>
  <si>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</si>
  <si>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</si>
  <si>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</si>
  <si>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</si>
  <si>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</si>
  <si>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</si>
  <si>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</si>
  <si>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</si>
  <si>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</si>
  <si>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</si>
  <si>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</si>
  <si>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</si>
  <si>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</si>
  <si>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</si>
  <si>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</si>
  <si>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</si>
  <si>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</si>
  <si>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</si>
  <si>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</si>
  <si>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</si>
  <si>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</si>
  <si>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</si>
  <si>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</si>
  <si>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</si>
  <si>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</si>
  <si>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</si>
  <si>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</si>
  <si>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</si>
  <si>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</si>
  <si>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</si>
  <si>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</si>
  <si>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</si>
  <si>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</si>
  <si>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</si>
  <si>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</si>
  <si>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</si>
  <si>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</si>
  <si>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</si>
  <si>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</si>
  <si>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</si>
  <si>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</si>
  <si>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</si>
  <si>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</si>
  <si>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</si>
  <si>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</si>
  <si>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</si>
  <si>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</si>
  <si>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</si>
  <si>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</si>
  <si>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</si>
  <si>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</si>
  <si>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</si>
  <si>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</si>
  <si>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</si>
  <si>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</si>
  <si>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</si>
  <si>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</si>
  <si>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</si>
  <si>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</si>
  <si>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</si>
  <si>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</si>
  <si>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</si>
  <si>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</si>
  <si>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</si>
  <si>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</si>
  <si>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</si>
  <si>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</si>
  <si>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</si>
  <si>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</si>
  <si>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</si>
  <si>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</si>
  <si>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</si>
  <si>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</si>
  <si>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</si>
  <si>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</si>
  <si>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</si>
  <si>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</si>
  <si>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</si>
  <si>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</si>
  <si>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</si>
  <si>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</si>
  <si>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</si>
  <si>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</si>
  <si>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</si>
  <si>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</si>
  <si>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</si>
  <si>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</si>
  <si>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</si>
  <si>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</si>
  <si>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</si>
  <si>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</si>
  <si>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</si>
  <si>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</si>
  <si>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</si>
  <si>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</si>
  <si>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</si>
  <si>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</si>
  <si>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</si>
  <si>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</si>
  <si>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</si>
  <si>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</si>
  <si>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</si>
  <si>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</si>
  <si>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</si>
  <si>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</si>
  <si>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</si>
  <si>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</si>
  <si>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</si>
  <si>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</si>
  <si>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</si>
  <si>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</si>
  <si>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</si>
  <si>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</si>
  <si>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</si>
  <si>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</si>
  <si>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</si>
  <si>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</si>
  <si>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</si>
  <si>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</si>
  <si>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</si>
  <si>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</si>
  <si>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</si>
  <si>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</si>
  <si>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</si>
  <si>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</si>
  <si>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</si>
  <si>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</si>
  <si>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</si>
  <si>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</si>
  <si>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</si>
  <si>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</si>
  <si>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</si>
  <si>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</si>
  <si>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</si>
  <si>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</si>
  <si>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</si>
  <si>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</si>
  <si>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</si>
  <si>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</si>
  <si>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</si>
  <si>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</si>
  <si>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</si>
  <si>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</si>
  <si>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</si>
  <si>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</si>
  <si>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</si>
  <si>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</si>
  <si>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</si>
  <si>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</si>
  <si>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</si>
  <si>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</si>
  <si>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</si>
  <si>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</si>
  <si>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</si>
  <si>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</si>
  <si>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</si>
  <si>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</si>
  <si>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</si>
  <si>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</si>
  <si>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</si>
  <si>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</si>
  <si>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</si>
  <si>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</si>
  <si>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</si>
  <si>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</si>
  <si>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</si>
  <si>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</si>
  <si>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</si>
  <si>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</si>
  <si>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</si>
  <si>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</si>
  <si>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</si>
  <si>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</si>
  <si>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</si>
  <si>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</si>
  <si>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</si>
  <si>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</si>
  <si>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</si>
  <si>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</si>
  <si>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</si>
  <si>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</si>
  <si>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</si>
  <si>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</si>
  <si>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</si>
  <si>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</si>
  <si>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</si>
  <si>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</si>
  <si>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</si>
  <si>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</si>
  <si>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</si>
  <si>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</si>
  <si>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</si>
  <si>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</si>
  <si>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</si>
  <si>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</si>
  <si>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</si>
  <si>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</si>
  <si>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</si>
  <si>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</si>
  <si>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</si>
  <si>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</si>
  <si>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</si>
  <si>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</si>
  <si>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</si>
  <si>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</si>
  <si>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</si>
  <si>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</si>
  <si>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</si>
  <si>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</si>
  <si>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</si>
  <si>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</si>
  <si>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</si>
  <si>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</si>
  <si>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</si>
  <si>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</si>
  <si>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</si>
  <si>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</si>
  <si>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</si>
  <si>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</si>
  <si>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</si>
  <si>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</si>
  <si>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</si>
  <si>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</si>
  <si>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</si>
  <si>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</si>
  <si>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</si>
  <si>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</si>
  <si>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</si>
  <si>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</si>
  <si>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</si>
  <si>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</si>
  <si>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</si>
  <si>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</si>
  <si>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</si>
  <si>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</si>
  <si>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</si>
  <si>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</si>
  <si>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</si>
  <si>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</si>
  <si>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</si>
  <si>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</si>
  <si>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</si>
  <si>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</si>
  <si>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</si>
  <si>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</si>
  <si>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</si>
  <si>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</si>
  <si>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</si>
  <si>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</si>
  <si>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</si>
  <si>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</si>
  <si>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</si>
  <si>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</si>
  <si>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</si>
  <si>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</si>
  <si>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</si>
  <si>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</si>
  <si>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</si>
  <si>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</si>
  <si>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</si>
  <si>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</si>
  <si>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</si>
  <si>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</si>
  <si>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</si>
  <si>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</si>
  <si>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</si>
  <si>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</si>
  <si>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</si>
  <si>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</si>
  <si>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</si>
  <si>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</si>
  <si>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</si>
  <si>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</si>
  <si>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</si>
  <si>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</si>
  <si>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</si>
  <si>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</si>
  <si>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</si>
  <si>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</si>
  <si>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</si>
  <si>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</si>
  <si>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</si>
  <si>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</si>
  <si>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</si>
  <si>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</si>
  <si>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</si>
  <si>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</si>
  <si>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</si>
  <si>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</si>
  <si>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</si>
  <si>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</si>
  <si>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</si>
  <si>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</si>
  <si>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</si>
  <si>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</si>
  <si>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</si>
  <si>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</si>
  <si>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</si>
  <si>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</si>
  <si>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</si>
  <si>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</si>
  <si>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</si>
  <si>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</si>
  <si>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</si>
  <si>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</si>
  <si>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</si>
  <si>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</si>
  <si>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</si>
  <si>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</si>
  <si>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</si>
  <si>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</si>
  <si>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</si>
  <si>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</si>
  <si>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</si>
  <si>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</si>
  <si>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</si>
  <si>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</si>
  <si>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</si>
  <si>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</si>
  <si>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</si>
  <si>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</si>
  <si>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</si>
  <si>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</si>
  <si>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</si>
  <si>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</si>
  <si>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</si>
  <si>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</si>
  <si>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</si>
  <si>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</si>
  <si>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</si>
  <si>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</si>
  <si>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</si>
  <si>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</si>
  <si>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</si>
  <si>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</si>
  <si>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</si>
  <si>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</si>
  <si>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</si>
  <si>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</si>
  <si>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</si>
  <si>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</si>
  <si>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</si>
  <si>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</si>
  <si>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</si>
  <si>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</si>
  <si>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</si>
  <si>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</si>
  <si>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</si>
  <si>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</si>
  <si>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</si>
  <si>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</si>
  <si>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</si>
  <si>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</si>
  <si>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</si>
  <si>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</si>
  <si>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</si>
  <si>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</si>
  <si>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</si>
  <si>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</si>
  <si>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</si>
  <si>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</si>
  <si>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</si>
  <si>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</si>
  <si>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</si>
  <si>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</si>
  <si>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</si>
  <si>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</si>
  <si>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</si>
  <si>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</si>
  <si>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</si>
  <si>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</si>
  <si>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</si>
  <si>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</si>
  <si>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</si>
  <si>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</si>
  <si>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</si>
  <si>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</si>
  <si>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</si>
  <si>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</si>
  <si>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</si>
  <si>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</si>
  <si>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</si>
  <si>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</si>
  <si>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</si>
  <si>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</si>
  <si>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</si>
  <si>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</si>
  <si>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</si>
  <si>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</si>
  <si>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</si>
  <si>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</si>
  <si>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</si>
  <si>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</si>
  <si>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</si>
  <si>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</si>
  <si>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</si>
  <si>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</si>
  <si>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</si>
  <si>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</si>
  <si>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</si>
  <si>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</si>
  <si>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</si>
  <si>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</si>
  <si>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</si>
  <si>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</si>
  <si>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</si>
  <si>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</si>
  <si>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</si>
  <si>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</si>
  <si>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</si>
  <si>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</si>
  <si>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</si>
  <si>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</si>
  <si>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</si>
  <si>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</si>
  <si>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</si>
  <si>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</si>
  <si>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</si>
  <si>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</si>
  <si>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</si>
  <si>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</si>
  <si>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</si>
  <si>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</si>
  <si>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</si>
  <si>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</si>
  <si>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</si>
  <si>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</si>
  <si>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</si>
  <si>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</si>
  <si>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</si>
  <si>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</si>
  <si>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</si>
  <si>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</si>
  <si>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</si>
  <si>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</si>
  <si>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</si>
  <si>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</si>
  <si>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</si>
  <si>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</si>
  <si>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</si>
  <si>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</si>
  <si>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</si>
  <si>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</si>
  <si>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</si>
  <si>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</si>
  <si>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</si>
  <si>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</si>
  <si>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</si>
  <si>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</si>
  <si>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</si>
  <si>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</si>
  <si>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</si>
  <si>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</si>
  <si>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</si>
  <si>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</si>
  <si>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</si>
  <si>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</si>
  <si>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</si>
  <si>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</si>
  <si>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</si>
  <si>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</si>
  <si>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</si>
  <si>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</si>
  <si>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</si>
  <si>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</si>
  <si>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</si>
  <si>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</si>
  <si>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</si>
  <si>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</si>
  <si>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</si>
  <si>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</si>
  <si>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</si>
  <si>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</si>
  <si>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</si>
  <si>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</si>
  <si>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</si>
  <si>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</si>
  <si>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</si>
  <si>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</si>
  <si>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</si>
  <si>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</si>
  <si>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</si>
  <si>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</si>
  <si>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</si>
  <si>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</si>
  <si>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</si>
  <si>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</si>
  <si>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</si>
  <si>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</si>
  <si>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</si>
  <si>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</si>
  <si>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</si>
  <si>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</si>
  <si>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</si>
  <si>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</si>
  <si>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</si>
  <si>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</si>
  <si>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</si>
  <si>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</si>
  <si>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</si>
  <si>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</si>
  <si>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</si>
  <si>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</si>
  <si>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</si>
  <si>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</si>
  <si>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</si>
  <si>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</si>
  <si>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</si>
  <si>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</si>
  <si>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</si>
  <si>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</si>
  <si>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</si>
  <si>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</si>
  <si>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</si>
  <si>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</si>
  <si>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</si>
  <si>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</si>
  <si>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</si>
  <si>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</si>
  <si>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</si>
  <si>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</si>
  <si>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</si>
  <si>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</si>
  <si>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</si>
  <si>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</si>
  <si>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</si>
  <si>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</si>
  <si>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</si>
  <si>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</si>
  <si>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</si>
  <si>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</si>
  <si>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</si>
  <si>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</si>
  <si>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</si>
  <si>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</si>
  <si>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</si>
  <si>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</si>
  <si>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</si>
  <si>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</si>
  <si>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</si>
  <si>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</si>
  <si>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</si>
  <si>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</si>
  <si>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</si>
  <si>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</si>
  <si>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</si>
  <si>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</si>
  <si>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</si>
  <si>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</si>
  <si>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</si>
  <si>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</si>
  <si>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</si>
  <si>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</si>
  <si>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</si>
  <si>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</si>
  <si>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</si>
  <si>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</si>
  <si>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</si>
  <si>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</si>
  <si>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</si>
  <si>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</si>
  <si>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</si>
  <si>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</si>
  <si>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</si>
  <si>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</si>
  <si>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</si>
  <si>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</si>
  <si>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</si>
  <si>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</si>
  <si>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</si>
  <si>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</si>
  <si>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</si>
  <si>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</si>
  <si>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</si>
  <si>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</si>
  <si>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</si>
  <si>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</si>
  <si>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</si>
  <si>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</si>
  <si>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</si>
  <si>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</si>
  <si>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</si>
  <si>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</si>
  <si>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</si>
  <si>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</si>
  <si>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</si>
  <si>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</si>
  <si>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</si>
  <si>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</si>
  <si>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</si>
  <si>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</si>
  <si>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</si>
  <si>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</si>
  <si>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</si>
  <si>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</si>
  <si>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</si>
  <si>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</si>
  <si>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</si>
  <si>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</si>
  <si>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</si>
  <si>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</si>
  <si>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</si>
  <si>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</si>
  <si>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</si>
  <si>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</si>
  <si>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</si>
  <si>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</si>
  <si>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</si>
  <si>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</si>
  <si>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</si>
  <si>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</si>
  <si>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</si>
  <si>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</si>
  <si>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</si>
  <si>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</si>
  <si>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</si>
  <si>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</si>
  <si>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</si>
  <si>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</si>
  <si>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</si>
  <si>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</si>
  <si>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</si>
  <si>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</si>
  <si>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</si>
  <si>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</si>
  <si>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</si>
  <si>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</si>
  <si>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</si>
  <si>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</si>
  <si>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</si>
  <si>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</si>
  <si>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</si>
  <si>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</si>
  <si>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</si>
  <si>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</si>
  <si>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</si>
  <si>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</si>
  <si>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</si>
  <si>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</si>
  <si>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</si>
  <si>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</si>
  <si>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</si>
  <si>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</si>
  <si>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</si>
  <si>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</si>
  <si>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</si>
  <si>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</si>
  <si>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</si>
  <si>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</si>
  <si>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</si>
  <si>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</si>
  <si>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</si>
  <si>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</si>
  <si>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</si>
  <si>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</si>
  <si>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</si>
  <si>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</si>
  <si>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</si>
  <si>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</si>
  <si>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</si>
  <si>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</si>
  <si>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</si>
  <si>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</si>
  <si>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</si>
  <si>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</si>
  <si>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</si>
  <si>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</si>
  <si>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</si>
  <si>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</si>
  <si>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</si>
  <si>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</si>
  <si>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</si>
  <si>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</si>
  <si>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</si>
  <si>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</si>
  <si>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</si>
  <si>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</si>
  <si>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</si>
  <si>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</si>
  <si>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</si>
  <si>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</si>
  <si>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</si>
  <si>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</si>
  <si>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</si>
  <si>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</si>
  <si>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</si>
  <si>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</si>
  <si>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</si>
  <si>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</si>
  <si>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</si>
  <si>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</si>
  <si>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</si>
  <si>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</si>
  <si>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</si>
  <si>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</si>
  <si>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</si>
  <si>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</si>
  <si>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</si>
  <si>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</si>
  <si>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</si>
  <si>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</si>
  <si>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</si>
  <si>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</si>
  <si>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</si>
  <si>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</si>
  <si>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</si>
  <si>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</si>
  <si>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</si>
  <si>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</si>
  <si>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</si>
  <si>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</si>
  <si>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</si>
  <si>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</si>
  <si>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</si>
  <si>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</si>
  <si>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</si>
  <si>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</si>
  <si>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</si>
  <si>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</si>
  <si>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</si>
  <si>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</si>
  <si>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</si>
  <si>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</si>
  <si>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</si>
  <si>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</si>
  <si>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</si>
  <si>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</si>
  <si>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</si>
  <si>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</si>
  <si>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</si>
  <si>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</si>
  <si>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</si>
  <si>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</si>
  <si>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</si>
  <si>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</si>
  <si>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</si>
  <si>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</si>
  <si>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</si>
  <si>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</si>
  <si>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</si>
  <si>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</si>
  <si>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</si>
  <si>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</si>
  <si>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</si>
  <si>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</si>
  <si>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</si>
  <si>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</si>
  <si>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</si>
  <si>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</si>
  <si>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</si>
  <si>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</si>
  <si>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</si>
  <si>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</si>
  <si>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</si>
  <si>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</si>
  <si>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</si>
  <si>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</si>
  <si>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</si>
  <si>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</si>
  <si>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</si>
  <si>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</si>
  <si>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</si>
  <si>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</si>
  <si>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</si>
  <si>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</si>
  <si>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</si>
  <si>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</si>
  <si>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</si>
  <si>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</si>
  <si>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</si>
  <si>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</si>
  <si>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</si>
  <si>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</si>
  <si>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</si>
  <si>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</si>
  <si>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</si>
  <si>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</si>
  <si>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</si>
  <si>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</si>
  <si>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</si>
  <si>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</si>
  <si>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</si>
  <si>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</si>
  <si>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</si>
  <si>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</si>
  <si>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</si>
  <si>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</si>
  <si>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</si>
  <si>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</si>
  <si>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</si>
  <si>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</si>
  <si>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</si>
  <si>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</si>
  <si>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</si>
  <si>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</si>
  <si>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</si>
  <si>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</si>
  <si>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</si>
  <si>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</si>
  <si>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</si>
  <si>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</si>
  <si>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</si>
  <si>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</si>
  <si>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</si>
  <si>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</si>
  <si>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</si>
  <si>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</si>
  <si>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</si>
  <si>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</si>
  <si>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</si>
  <si>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</si>
  <si>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</si>
  <si>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</si>
  <si>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</si>
  <si>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</si>
  <si>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</si>
  <si>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</si>
  <si>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</si>
  <si>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</si>
  <si>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</si>
  <si>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</si>
  <si>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</si>
  <si>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</si>
  <si>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</si>
  <si>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</si>
  <si>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</si>
  <si>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</si>
  <si>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</si>
  <si>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</si>
  <si>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</si>
  <si>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</si>
  <si>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</si>
  <si>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</si>
  <si>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</si>
  <si>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</si>
  <si>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</si>
  <si>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</si>
  <si>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</si>
  <si>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</si>
  <si>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</si>
  <si>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</si>
  <si>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</si>
  <si>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</si>
  <si>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</si>
  <si>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</si>
  <si>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</si>
  <si>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</si>
  <si>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</si>
  <si>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</si>
  <si>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</si>
  <si>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</si>
  <si>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</si>
  <si>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</si>
  <si>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</si>
  <si>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</si>
  <si>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</si>
  <si>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</si>
  <si>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</si>
  <si>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</si>
  <si>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</si>
  <si>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</si>
  <si>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</si>
  <si>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</si>
  <si>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</si>
  <si>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</si>
  <si>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</si>
  <si>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</si>
  <si>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</si>
  <si>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</si>
  <si>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</si>
  <si>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</si>
  <si>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</si>
  <si>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</si>
  <si>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</si>
  <si>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</si>
  <si>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</si>
  <si>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</si>
  <si>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</si>
  <si>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</si>
  <si>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</si>
  <si>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</si>
  <si>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</si>
  <si>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</si>
  <si>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</si>
  <si>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</si>
  <si>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</si>
  <si>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</si>
  <si>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</si>
  <si>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</si>
  <si>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</si>
  <si>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</si>
  <si>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</si>
  <si>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</si>
  <si>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</si>
  <si>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</si>
  <si>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</si>
  <si>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</si>
  <si>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</si>
  <si>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</si>
  <si>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</si>
  <si>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</si>
  <si>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</si>
  <si>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</si>
  <si>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</si>
  <si>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</si>
  <si>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</si>
  <si>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</si>
  <si>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</si>
  <si>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</si>
  <si>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</si>
  <si>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</si>
  <si>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</si>
  <si>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</si>
  <si>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</si>
  <si>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</si>
  <si>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</si>
  <si>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</si>
  <si>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</si>
  <si>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</si>
  <si>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</si>
  <si>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</si>
  <si>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</si>
  <si>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</si>
  <si>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</si>
  <si>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</si>
  <si>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</si>
  <si>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</si>
  <si>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</si>
  <si>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</si>
  <si>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</si>
  <si>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</si>
  <si>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</si>
  <si>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</si>
  <si>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</si>
  <si>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</si>
  <si>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</si>
  <si>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</si>
  <si>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</si>
  <si>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</si>
  <si>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</si>
  <si>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</si>
  <si>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</si>
  <si>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</si>
  <si>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</si>
  <si>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</si>
  <si>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</si>
  <si>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</si>
  <si>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</si>
  <si>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</si>
  <si>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</si>
  <si>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</si>
  <si>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</si>
  <si>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</si>
  <si>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</si>
  <si>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</si>
  <si>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</si>
  <si>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</si>
  <si>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</si>
  <si>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</si>
  <si>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</si>
  <si>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</si>
  <si>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</si>
  <si>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</si>
  <si>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</si>
  <si>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</si>
  <si>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</si>
  <si>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</si>
  <si>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</si>
  <si>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</si>
  <si>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</si>
  <si>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</si>
  <si>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</si>
  <si>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</si>
  <si>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</si>
  <si>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</si>
  <si>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</si>
  <si>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</si>
  <si>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</si>
  <si>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</si>
  <si>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</si>
  <si>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</si>
  <si>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</si>
  <si>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</si>
  <si>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</si>
  <si>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</si>
  <si>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</si>
  <si>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</si>
  <si>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</si>
  <si>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</si>
  <si>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</si>
  <si>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</si>
  <si>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</si>
  <si>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</si>
  <si>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</si>
  <si>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</si>
  <si>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</si>
  <si>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</si>
  <si>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</si>
  <si>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</si>
  <si>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</si>
  <si>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</si>
  <si>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</si>
  <si>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</si>
  <si>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</si>
  <si>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</si>
  <si>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</si>
  <si>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</si>
  <si>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</si>
  <si>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</si>
  <si>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</si>
  <si>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</si>
  <si>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</si>
  <si>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</si>
  <si>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</si>
  <si>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</si>
  <si>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</si>
  <si>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</si>
  <si>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</si>
  <si>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</si>
  <si>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</si>
  <si>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</si>
  <si>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</si>
  <si>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</si>
  <si>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</si>
  <si>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</si>
  <si>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</si>
  <si>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</si>
  <si>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</si>
  <si>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</si>
  <si>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</si>
  <si>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</si>
  <si>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</si>
  <si>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</si>
  <si>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</si>
  <si>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</si>
  <si>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</si>
  <si>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</si>
  <si>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</si>
  <si>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</si>
  <si>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</si>
  <si>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</si>
  <si>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</si>
  <si>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</si>
  <si>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</si>
  <si>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</si>
  <si>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</si>
  <si>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</si>
  <si>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</si>
  <si>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</si>
  <si>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</si>
  <si>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</si>
  <si>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</si>
  <si>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</si>
  <si>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</si>
  <si>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</si>
  <si>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</si>
  <si>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</si>
  <si>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</si>
  <si>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</si>
  <si>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</si>
  <si>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</si>
  <si>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</si>
  <si>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</si>
  <si>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</si>
  <si>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</si>
  <si>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</si>
  <si>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</si>
  <si>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</si>
  <si>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</si>
  <si>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</si>
  <si>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</si>
  <si>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</si>
  <si>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</si>
  <si>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</si>
  <si>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</si>
  <si>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</si>
  <si>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</si>
  <si>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</si>
  <si>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</si>
  <si>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</si>
  <si>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</si>
  <si>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</si>
  <si>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</si>
  <si>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</si>
  <si>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</si>
  <si>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</si>
  <si>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</si>
  <si>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</si>
  <si>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</si>
  <si>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</si>
  <si>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</si>
  <si>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</si>
  <si>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</si>
  <si>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</si>
  <si>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</si>
  <si>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</si>
  <si>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</si>
  <si>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</si>
  <si>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</si>
  <si>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</si>
  <si>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</si>
  <si>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</si>
  <si>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</si>
  <si>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</si>
  <si>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</si>
  <si>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</si>
  <si>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</si>
  <si>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</si>
  <si>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</si>
  <si>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</si>
  <si>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</si>
  <si>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</si>
  <si>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</si>
  <si>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</si>
  <si>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</si>
  <si>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</si>
  <si>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</si>
  <si>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</si>
  <si>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</si>
  <si>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</si>
  <si>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</si>
  <si>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</si>
  <si>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</si>
  <si>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</si>
  <si>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</si>
  <si>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</si>
  <si>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</si>
  <si>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</si>
  <si>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</si>
  <si>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</si>
  <si>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</si>
  <si>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</si>
  <si>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</si>
  <si>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</si>
  <si>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</si>
  <si>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</si>
  <si>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</si>
  <si>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</si>
  <si>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</si>
  <si>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</si>
  <si>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</si>
  <si>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</si>
  <si>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</si>
  <si>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</si>
  <si>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</si>
  <si>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</si>
  <si>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</si>
  <si>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</si>
  <si>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</si>
  <si>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</si>
  <si>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</si>
  <si>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</si>
  <si>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</si>
  <si>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</si>
  <si>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</si>
  <si>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</si>
  <si>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</si>
  <si>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</si>
  <si>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</si>
  <si>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</si>
  <si>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</si>
  <si>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</si>
  <si>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</si>
  <si>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</si>
  <si>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</si>
  <si>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</si>
  <si>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</si>
  <si>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</si>
  <si>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</si>
  <si>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</si>
  <si>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</si>
  <si>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</si>
  <si>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</si>
  <si>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</si>
  <si>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</si>
  <si>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</si>
  <si>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</si>
  <si>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</si>
  <si>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</si>
  <si>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</si>
  <si>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</si>
  <si>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</si>
  <si>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</si>
  <si>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</si>
  <si>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</si>
  <si>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</si>
  <si>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</si>
  <si>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</si>
  <si>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</si>
  <si>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</si>
  <si>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</si>
  <si>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</si>
  <si>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</si>
  <si>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</si>
  <si>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</si>
  <si>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</si>
  <si>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</si>
  <si>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</si>
  <si>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</si>
  <si>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</si>
  <si>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</si>
  <si>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</si>
  <si>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</si>
  <si>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</si>
  <si>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</si>
  <si>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</si>
  <si>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</si>
  <si>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</si>
  <si>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</si>
  <si>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</si>
  <si>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</si>
  <si>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</si>
  <si>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</si>
  <si>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</si>
  <si>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</si>
  <si>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</si>
  <si>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</si>
  <si>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</si>
  <si>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</si>
  <si>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</si>
  <si>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</si>
  <si>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</si>
  <si>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</si>
  <si>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</si>
  <si>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</si>
  <si>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</si>
  <si>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</si>
  <si>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</si>
  <si>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</si>
  <si>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</si>
  <si>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</si>
  <si>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</si>
  <si>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</si>
  <si>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</si>
  <si>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</si>
  <si>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</si>
  <si>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</si>
  <si>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</si>
  <si>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</si>
  <si>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</si>
  <si>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</si>
  <si>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</si>
  <si>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</si>
  <si>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</si>
  <si>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</si>
  <si>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</si>
  <si>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</si>
  <si>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</si>
  <si>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</si>
  <si>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</si>
  <si>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</si>
  <si>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</si>
  <si>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</si>
  <si>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</si>
  <si>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</si>
  <si>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</si>
  <si>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</si>
  <si>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</si>
  <si>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</si>
  <si>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</si>
  <si>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</si>
  <si>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</si>
  <si>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</si>
  <si>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</si>
  <si>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</si>
  <si>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</si>
  <si>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</si>
  <si>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</si>
  <si>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</si>
  <si>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</si>
  <si>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</si>
  <si>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</si>
  <si>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</si>
  <si>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</si>
  <si>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</si>
  <si>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</si>
  <si>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</si>
  <si>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</si>
  <si>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</si>
  <si>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</si>
  <si>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</si>
  <si>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</si>
  <si>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</si>
  <si>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</si>
  <si>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</si>
  <si>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</si>
  <si>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</si>
  <si>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</si>
  <si>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</si>
  <si>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</si>
  <si>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</si>
  <si>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</si>
  <si>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</si>
  <si>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</si>
  <si>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</si>
  <si>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</si>
  <si>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</si>
  <si>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</si>
  <si>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</si>
  <si>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</si>
  <si>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</si>
  <si>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</si>
  <si>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</si>
  <si>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</si>
  <si>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</si>
  <si>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</si>
  <si>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</si>
  <si>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</si>
  <si>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</si>
  <si>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</si>
  <si>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</si>
  <si>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</si>
  <si>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</si>
  <si>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</si>
  <si>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</si>
  <si>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</si>
  <si>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</si>
  <si>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</si>
  <si>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</si>
  <si>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</si>
  <si>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</si>
  <si>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</si>
  <si>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</si>
  <si>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</si>
  <si>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</si>
  <si>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</si>
  <si>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</si>
  <si>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</si>
  <si>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</si>
  <si>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</si>
  <si>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</si>
  <si>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</si>
  <si>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</si>
  <si>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</si>
  <si>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</si>
  <si>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</si>
  <si>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</si>
  <si>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</si>
  <si>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</si>
  <si>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</si>
  <si>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</si>
  <si>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</si>
  <si>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</si>
  <si>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</si>
  <si>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</si>
  <si>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</si>
  <si>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</si>
  <si>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</si>
  <si>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</si>
  <si>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</si>
  <si>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</si>
  <si>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</si>
  <si>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</si>
  <si>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</si>
  <si>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</si>
  <si>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</si>
  <si>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</si>
  <si>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</si>
  <si>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</si>
  <si>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</si>
  <si>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</si>
  <si>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</si>
  <si>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</si>
  <si>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</si>
  <si>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</si>
  <si>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</si>
  <si>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</si>
  <si>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</si>
  <si>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</si>
  <si>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</si>
  <si>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</si>
  <si>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</si>
  <si>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</si>
  <si>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</si>
  <si>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</si>
  <si>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</si>
  <si>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</si>
  <si>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</si>
  <si>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</si>
  <si>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</si>
  <si>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</si>
  <si>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</si>
  <si>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</si>
  <si>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</si>
  <si>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</si>
  <si>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</si>
  <si>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</si>
  <si>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</si>
  <si>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</si>
  <si>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</si>
  <si>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</si>
  <si>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</si>
  <si>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</si>
  <si>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</si>
  <si>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</si>
  <si>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</si>
  <si>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</si>
  <si>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</si>
  <si>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</si>
  <si>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</si>
  <si>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</si>
  <si>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</si>
  <si>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</si>
  <si>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</si>
  <si>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</si>
  <si>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</si>
  <si>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</si>
  <si>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</si>
  <si>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</si>
  <si>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</si>
  <si>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</si>
  <si>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</si>
  <si>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</si>
  <si>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</si>
  <si>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</si>
  <si>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</si>
  <si>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</si>
  <si>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</si>
  <si>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</si>
  <si>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</si>
  <si>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</si>
  <si>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</si>
  <si>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</si>
  <si>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</si>
  <si>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</si>
  <si>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</si>
  <si>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</si>
  <si>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</si>
  <si>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</si>
  <si>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</si>
  <si>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</si>
  <si>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</si>
  <si>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</si>
  <si>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</si>
  <si>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</si>
  <si>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</si>
  <si>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</si>
  <si>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</si>
  <si>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</si>
  <si>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</si>
  <si>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</si>
  <si>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</si>
  <si>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</si>
  <si>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</si>
  <si>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</si>
  <si>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</si>
  <si>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</si>
  <si>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</si>
  <si>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</si>
  <si>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</si>
  <si>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</si>
  <si>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</si>
  <si>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</si>
  <si>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</si>
  <si>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</si>
  <si>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</si>
  <si>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</si>
  <si>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</si>
  <si>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</si>
  <si>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</si>
  <si>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</si>
  <si>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</si>
  <si>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</si>
  <si>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</si>
  <si>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</si>
  <si>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</si>
  <si>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</si>
  <si>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</si>
  <si>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</si>
  <si>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</si>
  <si>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</si>
  <si>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</si>
  <si>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</si>
  <si>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</si>
  <si>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</si>
  <si>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</si>
  <si>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</si>
  <si>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</si>
  <si>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</si>
  <si>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</si>
  <si>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</si>
  <si>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</si>
  <si>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</si>
  <si>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</si>
  <si>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</si>
  <si>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</si>
  <si>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</si>
  <si>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</si>
  <si>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</si>
  <si>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</si>
  <si>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</si>
  <si>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</si>
  <si>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</si>
  <si>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</si>
  <si>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</si>
  <si>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</si>
  <si>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</si>
  <si>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</si>
  <si>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</si>
  <si>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</si>
  <si>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</si>
  <si>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</si>
  <si>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</si>
  <si>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</si>
  <si>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</si>
  <si>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</si>
  <si>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</si>
  <si>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</si>
  <si>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</si>
  <si>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</si>
  <si>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</si>
  <si>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</si>
  <si>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</si>
  <si>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</si>
  <si>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</si>
  <si>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</si>
  <si>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</si>
  <si>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</si>
  <si>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</si>
  <si>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</si>
  <si>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</si>
  <si>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</si>
  <si>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</si>
  <si>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</si>
  <si>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</si>
  <si>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</si>
  <si>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</si>
  <si>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</si>
  <si>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</si>
  <si>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</si>
  <si>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</si>
  <si>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</si>
  <si>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</si>
  <si>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</si>
  <si>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</si>
  <si>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</si>
  <si>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</si>
  <si>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</si>
  <si>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</si>
  <si>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</si>
  <si>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</si>
  <si>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</si>
  <si>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</si>
  <si>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</si>
  <si>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</si>
  <si>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</si>
  <si>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</si>
  <si>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</si>
  <si>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</si>
  <si>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</si>
  <si>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</si>
  <si>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</si>
  <si>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</si>
  <si>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</si>
  <si>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</si>
  <si>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</si>
  <si>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</si>
  <si>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</si>
  <si>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</si>
  <si>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</si>
  <si>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</si>
  <si>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</si>
  <si>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</si>
  <si>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</si>
  <si>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</si>
  <si>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</si>
  <si>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</si>
  <si>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</si>
  <si>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</si>
  <si>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</si>
  <si>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</si>
  <si>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</si>
  <si>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</si>
  <si>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</si>
  <si>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</si>
  <si>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</si>
  <si>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</si>
  <si>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</si>
  <si>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</si>
  <si>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</si>
  <si>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</si>
  <si>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</si>
  <si>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</si>
  <si>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</si>
  <si>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</si>
  <si>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</si>
  <si>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</si>
  <si>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</si>
  <si>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</si>
  <si>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</si>
  <si>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</si>
  <si>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</si>
  <si>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</si>
  <si>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</si>
  <si>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</si>
  <si>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</si>
  <si>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</si>
  <si>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</si>
  <si>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</si>
  <si>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</si>
  <si>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</si>
  <si>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</si>
  <si>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</si>
  <si>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</si>
  <si>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</si>
  <si>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</si>
  <si>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</si>
  <si>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</si>
  <si>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</si>
  <si>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</si>
  <si>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</si>
  <si>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</si>
  <si>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</si>
  <si>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</si>
  <si>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</si>
  <si>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</si>
  <si>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</si>
  <si>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</si>
  <si>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</si>
  <si>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</si>
  <si>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</si>
  <si>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</si>
  <si>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</si>
  <si>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</si>
  <si>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</si>
  <si>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</si>
  <si>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</si>
  <si>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</si>
  <si>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</si>
  <si>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</si>
  <si>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</si>
  <si>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</si>
  <si>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</si>
  <si>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</si>
  <si>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</si>
  <si>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</si>
  <si>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</si>
  <si>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</si>
  <si>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</si>
  <si>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</si>
  <si>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</si>
  <si>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</si>
  <si>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</si>
  <si>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</si>
  <si>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</si>
  <si>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</si>
  <si>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</si>
  <si>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</si>
  <si>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</si>
  <si>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</si>
  <si>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</si>
  <si>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</si>
  <si>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</si>
  <si>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</si>
  <si>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</si>
  <si>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</si>
  <si>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</si>
  <si>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</si>
  <si>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</si>
  <si>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</si>
  <si>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</si>
  <si>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</si>
  <si>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</si>
  <si>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</si>
  <si>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</si>
  <si>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</si>
  <si>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</si>
  <si>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</si>
  <si>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</si>
  <si>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</si>
  <si>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</si>
  <si>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</si>
  <si>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</si>
  <si>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</si>
  <si>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</si>
  <si>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</si>
  <si>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</si>
  <si>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</si>
  <si>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</si>
  <si>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</si>
  <si>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</si>
  <si>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</si>
  <si>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</si>
  <si>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</si>
  <si>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</si>
  <si>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</si>
  <si>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</si>
  <si>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</si>
  <si>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</si>
  <si>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</si>
  <si>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</si>
  <si>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</si>
  <si>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</si>
  <si>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</si>
  <si>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</si>
  <si>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</si>
  <si>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</si>
  <si>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</si>
  <si>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</si>
  <si>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</si>
  <si>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</si>
  <si>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</si>
  <si>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</si>
  <si>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</si>
  <si>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</si>
  <si>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</si>
  <si>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</si>
  <si>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</si>
  <si>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</si>
  <si>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</si>
  <si>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</si>
  <si>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</si>
  <si>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</si>
  <si>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</si>
  <si>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</si>
  <si>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</si>
  <si>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</si>
  <si>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</si>
  <si>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</si>
  <si>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</si>
  <si>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</si>
  <si>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</si>
  <si>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</si>
  <si>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</si>
  <si>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</si>
  <si>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</si>
  <si>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</si>
  <si>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</si>
  <si>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</si>
  <si>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</si>
  <si>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</si>
  <si>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</si>
  <si>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</si>
  <si>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</si>
  <si>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</si>
  <si>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</si>
  <si>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</si>
  <si>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</si>
  <si>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</si>
  <si>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</si>
  <si>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</si>
  <si>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</si>
  <si>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</si>
  <si>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</si>
  <si>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</si>
  <si>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</si>
  <si>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</si>
  <si>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</si>
  <si>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</si>
  <si>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</si>
  <si>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</si>
  <si>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</si>
  <si>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</si>
  <si>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</si>
  <si>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</si>
  <si>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</si>
  <si>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</si>
  <si>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</si>
  <si>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</si>
  <si>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</si>
  <si>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</si>
  <si>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</si>
  <si>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</si>
  <si>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</si>
  <si>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</si>
  <si>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</si>
  <si>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</si>
  <si>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</si>
  <si>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</si>
  <si>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</si>
  <si>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</si>
  <si>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</si>
  <si>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</si>
  <si>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</si>
  <si>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</si>
  <si>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</si>
  <si>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</si>
  <si>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</si>
  <si>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</si>
  <si>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</si>
  <si>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</si>
  <si>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</si>
  <si>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</si>
  <si>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</si>
  <si>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</si>
  <si>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</si>
  <si>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</si>
  <si>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</si>
  <si>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</si>
  <si>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</si>
  <si>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</si>
  <si>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</si>
  <si>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</si>
  <si>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</si>
  <si>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</si>
  <si>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</si>
  <si>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</si>
  <si>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</si>
  <si>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</si>
  <si>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</si>
  <si>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</si>
  <si>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</si>
  <si>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</si>
  <si>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</si>
  <si>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</si>
  <si>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</si>
  <si>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</si>
  <si>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</si>
  <si>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</si>
  <si>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</si>
  <si>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</si>
  <si>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</si>
  <si>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</si>
  <si>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</si>
  <si>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</si>
  <si>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</si>
  <si>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</si>
  <si>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</si>
  <si>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</si>
  <si>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</si>
  <si>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</si>
  <si>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</si>
  <si>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</si>
  <si>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</si>
  <si>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</si>
  <si>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</si>
  <si>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</si>
  <si>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</si>
  <si>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</si>
  <si>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</si>
  <si>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</si>
  <si>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</si>
  <si>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</si>
  <si>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</si>
  <si>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</si>
  <si>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</si>
  <si>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</si>
  <si>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</si>
  <si>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</si>
  <si>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</si>
  <si>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</si>
  <si>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</si>
  <si>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</si>
  <si>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</si>
  <si>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</si>
  <si>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</si>
  <si>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</si>
  <si>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</si>
  <si>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</si>
  <si>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</si>
  <si>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</si>
  <si>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</si>
  <si>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</si>
  <si>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</si>
  <si>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</si>
  <si>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</si>
  <si>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</si>
  <si>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</si>
  <si>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</si>
  <si>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</si>
  <si>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</si>
  <si>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</si>
  <si>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</si>
  <si>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</si>
  <si>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</si>
  <si>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</si>
  <si>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</si>
  <si>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</si>
  <si>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</si>
  <si>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</si>
  <si>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</si>
  <si>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</si>
  <si>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</si>
  <si>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</si>
  <si>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</si>
  <si>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</si>
  <si>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</si>
  <si>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</si>
  <si>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</si>
  <si>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</si>
  <si>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</si>
  <si>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</si>
  <si>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</si>
  <si>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</si>
  <si>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</si>
  <si>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</si>
  <si>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</si>
  <si>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</si>
  <si>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</si>
  <si>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</si>
  <si>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</si>
  <si>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</si>
  <si>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</si>
  <si>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</si>
  <si>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</si>
  <si>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</si>
  <si>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</si>
  <si>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</si>
  <si>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</si>
  <si>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</si>
  <si>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</si>
  <si>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</si>
  <si>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</si>
  <si>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</si>
  <si>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</si>
  <si>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</si>
  <si>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</si>
  <si>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</si>
  <si>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</si>
  <si>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</si>
  <si>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</si>
  <si>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</si>
  <si>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</si>
  <si>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</si>
  <si>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</si>
  <si>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</si>
  <si>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</si>
  <si>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</si>
  <si>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</si>
  <si>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</si>
  <si>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</si>
  <si>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</si>
  <si>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</si>
  <si>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</si>
  <si>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</si>
  <si>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</si>
  <si>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</si>
  <si>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</si>
  <si>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</si>
  <si>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</si>
  <si>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</si>
  <si>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</si>
  <si>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</si>
  <si>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</si>
  <si>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</si>
  <si>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</si>
  <si>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</si>
  <si>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</si>
  <si>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</si>
  <si>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</si>
  <si>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</si>
  <si>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</si>
  <si>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</si>
  <si>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</si>
  <si>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</si>
  <si>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</si>
  <si>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</si>
  <si>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</si>
  <si>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</si>
  <si>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</si>
  <si>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</si>
  <si>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</si>
  <si>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</si>
  <si>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</si>
  <si>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</si>
  <si>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</si>
  <si>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</si>
  <si>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</si>
  <si>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</si>
  <si>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</si>
  <si>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</si>
  <si>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</si>
  <si>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</si>
  <si>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</si>
  <si>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</si>
  <si>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</si>
  <si>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</si>
  <si>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</si>
  <si>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</si>
  <si>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</si>
  <si>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</si>
  <si>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</si>
  <si>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</si>
  <si>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</si>
  <si>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</si>
  <si>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</si>
  <si>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</si>
  <si>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</si>
  <si>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</si>
  <si>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</si>
  <si>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</si>
  <si>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</si>
  <si>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</si>
  <si>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</si>
  <si>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</si>
  <si>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</si>
  <si>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</si>
  <si>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</si>
  <si>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</si>
  <si>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</si>
  <si>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</si>
  <si>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</si>
  <si>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</si>
  <si>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</si>
  <si>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</si>
  <si>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</si>
  <si>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</si>
  <si>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</si>
  <si>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</si>
  <si>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</si>
  <si>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</si>
  <si>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</si>
  <si>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</si>
  <si>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</si>
  <si>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</si>
  <si>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</si>
  <si>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</si>
  <si>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</si>
  <si>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</si>
  <si>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</si>
  <si>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</si>
  <si>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</si>
  <si>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</si>
  <si>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</si>
  <si>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</si>
  <si>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</si>
  <si>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</si>
  <si>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</si>
  <si>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</si>
  <si>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</si>
  <si>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</si>
  <si>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</si>
  <si>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</si>
  <si>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</si>
  <si>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</si>
  <si>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</si>
  <si>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</si>
  <si>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</si>
  <si>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</si>
  <si>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</si>
  <si>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</si>
  <si>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</si>
  <si>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</si>
  <si>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</si>
  <si>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</si>
  <si>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</si>
  <si>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</si>
  <si>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</si>
  <si>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</si>
  <si>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</si>
  <si>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</si>
  <si>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</si>
  <si>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</si>
  <si>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</si>
  <si>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</si>
  <si>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</si>
  <si>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</si>
  <si>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</si>
  <si>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</si>
  <si>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</si>
  <si>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</si>
  <si>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</si>
  <si>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</si>
  <si>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</si>
  <si>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</si>
  <si>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</si>
  <si>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</si>
  <si>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</si>
  <si>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</si>
  <si>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</si>
  <si>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</si>
  <si>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</si>
  <si>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</si>
  <si>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</si>
  <si>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</si>
  <si>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</si>
  <si>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</si>
  <si>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</si>
  <si>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</si>
  <si>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</si>
  <si>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</si>
  <si>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</si>
  <si>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</si>
  <si>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</si>
  <si>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</si>
  <si>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</si>
  <si>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</si>
  <si>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</si>
  <si>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</si>
  <si>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</si>
  <si>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</si>
  <si>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</si>
  <si>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</si>
  <si>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</si>
  <si>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</si>
  <si>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</si>
  <si>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</si>
  <si>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</si>
  <si>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</si>
  <si>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</si>
  <si>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</si>
  <si>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</si>
  <si>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</si>
  <si>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</si>
  <si>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</si>
  <si>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</si>
  <si>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</si>
  <si>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</si>
  <si>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</si>
  <si>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</si>
  <si>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</si>
  <si>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</si>
  <si>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</si>
  <si>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</si>
  <si>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</si>
  <si>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</si>
  <si>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</si>
  <si>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</si>
  <si>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</si>
  <si>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</si>
  <si>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</si>
  <si>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</si>
  <si>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</si>
  <si>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</si>
  <si>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</si>
  <si>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</si>
  <si>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</si>
  <si>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</si>
  <si>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</si>
  <si>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</si>
  <si>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</si>
  <si>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</si>
  <si>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</si>
  <si>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</si>
  <si>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</si>
  <si>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</si>
  <si>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</si>
  <si>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</si>
  <si>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</si>
  <si>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</si>
  <si>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</si>
  <si>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</si>
  <si>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</si>
  <si>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</si>
  <si>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</si>
  <si>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</si>
  <si>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</si>
  <si>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</si>
  <si>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</si>
  <si>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</si>
  <si>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</si>
  <si>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</si>
  <si>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</si>
  <si>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</si>
  <si>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</si>
  <si>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</si>
  <si>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</si>
  <si>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</si>
  <si>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</si>
  <si>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</si>
  <si>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</si>
  <si>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</si>
  <si>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</si>
  <si>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</si>
  <si>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</si>
  <si>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</si>
  <si>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</si>
  <si>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</si>
  <si>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</si>
  <si>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</si>
  <si>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</si>
  <si>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</si>
  <si>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</si>
  <si>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</si>
  <si>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</si>
  <si>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</si>
  <si>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</si>
  <si>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</si>
  <si>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</si>
  <si>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</si>
  <si>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</si>
  <si>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</si>
  <si>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</si>
  <si>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</si>
  <si>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</si>
  <si>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</si>
  <si>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</si>
  <si>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</si>
  <si>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</si>
  <si>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</si>
  <si>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</si>
  <si>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</si>
  <si>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</si>
  <si>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</si>
  <si>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</si>
  <si>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</si>
  <si>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</si>
  <si>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</si>
  <si>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</si>
  <si>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</si>
  <si>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</si>
  <si>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</si>
  <si>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</si>
  <si>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</si>
  <si>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</si>
  <si>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</si>
  <si>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</si>
  <si>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</si>
  <si>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</si>
  <si>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</si>
  <si>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</si>
  <si>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</si>
  <si>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</si>
  <si>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</si>
  <si>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</si>
  <si>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</si>
  <si>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</si>
  <si>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</si>
  <si>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</si>
  <si>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</si>
  <si>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</si>
  <si>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</si>
  <si>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</si>
  <si>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</si>
  <si>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</si>
  <si>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</si>
  <si>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</si>
  <si>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</si>
  <si>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</si>
  <si>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</si>
  <si>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</si>
  <si>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</si>
  <si>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</si>
  <si>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</si>
  <si>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</si>
  <si>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</si>
  <si>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</si>
  <si>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</si>
  <si>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</si>
  <si>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</si>
  <si>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</si>
  <si>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</si>
  <si>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</si>
  <si>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</si>
  <si>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</si>
  <si>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</si>
  <si>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</si>
  <si>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</si>
  <si>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</si>
  <si>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</si>
  <si>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</si>
  <si>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</si>
  <si>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</si>
  <si>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</si>
  <si>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</si>
  <si>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</si>
  <si>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</si>
  <si>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</si>
  <si>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</si>
  <si>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</si>
  <si>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</si>
  <si>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</si>
  <si>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</si>
  <si>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</si>
  <si>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</si>
  <si>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</si>
  <si>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</si>
  <si>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</si>
  <si>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</si>
  <si>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</si>
  <si>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</si>
  <si>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</si>
  <si>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</si>
  <si>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</si>
  <si>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</si>
  <si>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</si>
  <si>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</si>
  <si>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</si>
  <si>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</si>
  <si>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</si>
  <si>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</si>
  <si>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</si>
  <si>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</si>
  <si>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</si>
  <si>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</si>
  <si>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</si>
  <si>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</si>
  <si>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</si>
  <si>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</si>
  <si>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</si>
  <si>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</si>
  <si>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</si>
  <si>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</si>
  <si>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</si>
  <si>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</si>
  <si>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</si>
  <si>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</si>
  <si>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</si>
  <si>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</si>
  <si>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</si>
  <si>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</si>
  <si>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</si>
  <si>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</si>
  <si>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</si>
  <si>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</si>
  <si>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</si>
  <si>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</si>
  <si>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</si>
  <si>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</si>
  <si>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</si>
  <si>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</si>
  <si>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</si>
  <si>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</si>
  <si>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</si>
  <si>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</si>
  <si>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</si>
  <si>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</si>
  <si>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</si>
  <si>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</si>
  <si>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</si>
  <si>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</si>
  <si>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</si>
  <si>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</si>
  <si>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</si>
  <si>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</si>
  <si>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</si>
  <si>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</si>
  <si>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</si>
  <si>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</si>
  <si>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</si>
  <si>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</si>
  <si>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</si>
  <si>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</si>
  <si>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</si>
  <si>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</si>
  <si>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</si>
  <si>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</si>
  <si>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</si>
  <si>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</si>
  <si>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</si>
  <si>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</si>
  <si>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</si>
  <si>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</si>
  <si>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</si>
  <si>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</si>
  <si>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</si>
  <si>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</si>
  <si>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</si>
  <si>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</si>
  <si>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</si>
  <si>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</si>
  <si>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</si>
  <si>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</si>
  <si>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</si>
  <si>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</si>
  <si>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</si>
  <si>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</si>
  <si>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</si>
  <si>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</si>
  <si>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</si>
  <si>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</si>
  <si>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</si>
  <si>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</si>
  <si>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</si>
  <si>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</si>
  <si>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</si>
  <si>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</si>
  <si>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</si>
  <si>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</si>
  <si>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</si>
  <si>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</si>
  <si>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</si>
  <si>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</si>
  <si>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</si>
  <si>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</si>
  <si>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</si>
  <si>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</si>
  <si>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</si>
  <si>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</si>
  <si>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</si>
  <si>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</si>
  <si>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</si>
  <si>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</si>
  <si>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</si>
  <si>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</si>
  <si>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</si>
  <si>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</si>
  <si>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</si>
  <si>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</si>
  <si>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</si>
  <si>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</si>
  <si>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</si>
  <si>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</si>
  <si>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</si>
  <si>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</si>
  <si>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</si>
  <si>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</si>
  <si>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</si>
  <si>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</si>
  <si>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</si>
  <si>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</si>
  <si>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</si>
  <si>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</si>
  <si>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</si>
  <si>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</si>
  <si>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</si>
  <si>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</si>
  <si>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</si>
  <si>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</si>
  <si>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</si>
  <si>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</si>
  <si>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</si>
  <si>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</si>
  <si>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</si>
  <si>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</si>
  <si>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</si>
  <si>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</si>
  <si>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</si>
  <si>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</si>
  <si>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</si>
  <si>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</si>
  <si>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</si>
  <si>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</si>
  <si>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</si>
  <si>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</si>
  <si>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</si>
  <si>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</si>
  <si>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</si>
  <si>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</si>
  <si>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</si>
  <si>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</si>
  <si>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</si>
  <si>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</si>
  <si>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</si>
  <si>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</si>
  <si>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</si>
  <si>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</si>
  <si>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</si>
  <si>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</si>
  <si>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</si>
  <si>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</si>
  <si>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</si>
  <si>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</si>
  <si>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</si>
  <si>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</si>
  <si>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</si>
  <si>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</si>
  <si>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</si>
  <si>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</si>
  <si>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</si>
  <si>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</si>
  <si>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</si>
  <si>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</si>
  <si>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</si>
  <si>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</si>
  <si>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</si>
  <si>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</si>
  <si>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</si>
  <si>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</si>
  <si>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</si>
  <si>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</si>
  <si>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</si>
  <si>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</si>
  <si>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</si>
  <si>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</si>
  <si>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</si>
  <si>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</si>
  <si>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</si>
  <si>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</si>
  <si>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</si>
  <si>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</si>
  <si>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</si>
  <si>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</si>
  <si>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</si>
  <si>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</si>
  <si>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</si>
  <si>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</si>
  <si>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</si>
  <si>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</si>
  <si>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</si>
  <si>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</si>
  <si>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</si>
  <si>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</si>
  <si>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</si>
  <si>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</si>
  <si>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</si>
  <si>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</si>
  <si>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</si>
  <si>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</si>
  <si>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</si>
  <si>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</si>
  <si>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</si>
  <si>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</si>
  <si>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</si>
  <si>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</si>
  <si>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</si>
  <si>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</si>
  <si>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</si>
  <si>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</si>
  <si>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</si>
  <si>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</si>
  <si>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</si>
  <si>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</si>
  <si>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</si>
  <si>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</si>
  <si>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</si>
  <si>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</si>
  <si>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</si>
  <si>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</si>
  <si>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</si>
  <si>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</si>
  <si>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</si>
  <si>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</si>
  <si>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</si>
  <si>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</si>
  <si>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</si>
  <si>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</si>
  <si>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</si>
  <si>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</si>
  <si>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</si>
  <si>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</si>
  <si>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</si>
  <si>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</si>
  <si>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</si>
  <si>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</si>
  <si>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</si>
  <si>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</si>
  <si>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</si>
  <si>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</si>
  <si>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</si>
  <si>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</si>
  <si>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</si>
  <si>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</si>
  <si>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</si>
  <si>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</si>
  <si>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</si>
  <si>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</si>
  <si>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</si>
  <si>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</si>
  <si>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</si>
  <si>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</si>
  <si>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</si>
  <si>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</si>
  <si>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</si>
  <si>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</si>
  <si>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</si>
  <si>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</si>
  <si>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</si>
  <si>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</si>
  <si>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</si>
  <si>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</si>
  <si>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</si>
  <si>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</si>
  <si>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</si>
  <si>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</si>
  <si>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</si>
  <si>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</si>
  <si>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</si>
  <si>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</si>
  <si>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</si>
  <si>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</si>
  <si>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</si>
  <si>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</si>
  <si>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</si>
  <si>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</si>
  <si>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</si>
  <si>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</si>
  <si>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</si>
  <si>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</si>
  <si>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</si>
  <si>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</si>
  <si>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</si>
  <si>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</si>
  <si>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</si>
  <si>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</si>
  <si>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</si>
  <si>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</si>
  <si>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</si>
  <si>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</si>
  <si>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</si>
  <si>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</si>
  <si>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</si>
  <si>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</si>
  <si>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</si>
  <si>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</si>
  <si>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</si>
  <si>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</si>
  <si>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</si>
  <si>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</si>
  <si>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</si>
  <si>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</si>
  <si>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</si>
  <si>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</si>
  <si>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</si>
  <si>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</si>
  <si>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</si>
  <si>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</si>
  <si>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</si>
  <si>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</si>
  <si>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</si>
  <si>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</si>
  <si>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</si>
  <si>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</si>
  <si>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</si>
  <si>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</si>
  <si>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</si>
  <si>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</si>
  <si>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</si>
  <si>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</si>
  <si>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</si>
  <si>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</si>
  <si>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</si>
  <si>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</si>
  <si>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</si>
  <si>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</si>
  <si>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</si>
  <si>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</si>
  <si>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</si>
  <si>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</si>
  <si>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</si>
  <si>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</si>
  <si>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</si>
  <si>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</si>
  <si>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</si>
  <si>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</si>
  <si>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</si>
  <si>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</si>
  <si>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</si>
  <si>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</si>
  <si>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</si>
  <si>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</si>
  <si>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</si>
  <si>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</si>
  <si>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</si>
  <si>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</si>
  <si>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</si>
  <si>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</si>
  <si>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</si>
  <si>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</si>
  <si>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</si>
  <si>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</si>
  <si>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</si>
  <si>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</si>
  <si>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</si>
  <si>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</si>
  <si>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</si>
  <si>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</si>
  <si>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</si>
  <si>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</si>
  <si>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</si>
  <si>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</si>
  <si>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</si>
  <si>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</si>
  <si>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</si>
  <si>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</si>
  <si>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</si>
  <si>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</si>
  <si>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</si>
  <si>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</si>
  <si>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</si>
  <si>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</si>
  <si>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</si>
  <si>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</si>
  <si>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</si>
  <si>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</si>
  <si>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</si>
  <si>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</si>
  <si>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</si>
  <si>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</si>
  <si>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</si>
  <si>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</si>
  <si>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</si>
  <si>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</si>
  <si>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</si>
  <si>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</si>
  <si>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</si>
  <si>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</si>
  <si>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</si>
  <si>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</si>
  <si>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</si>
  <si>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</si>
  <si>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</si>
  <si>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</si>
  <si>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</si>
  <si>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</si>
  <si>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</si>
  <si>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</si>
  <si>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</si>
  <si>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</si>
  <si>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</si>
  <si>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</si>
  <si>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</si>
  <si>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</si>
  <si>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</si>
  <si>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</si>
  <si>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</si>
  <si>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</si>
  <si>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</si>
  <si>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</si>
  <si>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</si>
  <si>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</si>
  <si>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</si>
  <si>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</si>
  <si>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</si>
  <si>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</si>
  <si>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</si>
  <si>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</si>
  <si>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</si>
  <si>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</si>
  <si>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</si>
  <si>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</si>
  <si>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</si>
  <si>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</si>
  <si>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</si>
  <si>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</si>
  <si>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</si>
  <si>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</si>
  <si>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</si>
  <si>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</si>
  <si>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</si>
  <si>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</si>
  <si>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</si>
  <si>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</si>
  <si>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</si>
  <si>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</si>
  <si>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</si>
  <si>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</si>
  <si>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</si>
  <si>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</si>
  <si>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</si>
  <si>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</si>
  <si>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</si>
  <si>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</si>
  <si>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</si>
  <si>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</si>
  <si>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</si>
  <si>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</si>
  <si>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</si>
  <si>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</si>
  <si>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</si>
  <si>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</si>
  <si>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</si>
  <si>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</si>
  <si>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</si>
  <si>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</si>
  <si>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</si>
  <si>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</si>
  <si>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</si>
  <si>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</si>
  <si>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</si>
  <si>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</si>
  <si>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</si>
  <si>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</si>
  <si>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</si>
  <si>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</si>
  <si>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</si>
  <si>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</si>
  <si>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</si>
  <si>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</si>
  <si>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</si>
  <si>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</si>
  <si>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</si>
  <si>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</si>
  <si>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</si>
  <si>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</si>
  <si>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</si>
  <si>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</si>
  <si>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</si>
  <si>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</si>
  <si>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</si>
  <si>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</si>
  <si>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</si>
  <si>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</si>
  <si>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</si>
  <si>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</si>
  <si>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</si>
  <si>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</si>
  <si>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</si>
  <si>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</si>
  <si>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</si>
  <si>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</si>
  <si>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</si>
  <si>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</si>
  <si>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</si>
  <si>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</si>
  <si>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</si>
  <si>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</si>
  <si>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</si>
  <si>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</si>
  <si>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</si>
  <si>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</si>
  <si>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</si>
  <si>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</si>
  <si>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</si>
  <si>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</si>
  <si>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</si>
  <si>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</si>
  <si>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</si>
  <si>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</si>
  <si>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</si>
  <si>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</si>
  <si>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</si>
  <si>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</si>
  <si>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</si>
  <si>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</si>
  <si>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</si>
  <si>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</si>
  <si>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</si>
  <si>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</si>
  <si>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</si>
  <si>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</si>
  <si>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</si>
  <si>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</si>
  <si>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</si>
  <si>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</si>
  <si>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</si>
  <si>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</si>
  <si>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</si>
  <si>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</si>
  <si>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</si>
  <si>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</si>
  <si>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</si>
  <si>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</si>
  <si>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</si>
  <si>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</si>
  <si>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</si>
  <si>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</si>
  <si>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</si>
  <si>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</si>
  <si>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</si>
  <si>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</si>
  <si>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</si>
  <si>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</si>
  <si>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</si>
  <si>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</si>
  <si>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</si>
  <si>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</si>
  <si>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</si>
  <si>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</si>
  <si>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</si>
  <si>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</si>
  <si>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</si>
  <si>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</si>
  <si>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</si>
  <si>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</si>
  <si>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</si>
  <si>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</si>
  <si>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</si>
  <si>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</si>
  <si>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</si>
  <si>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</si>
  <si>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</si>
  <si>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</si>
  <si>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</si>
  <si>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</si>
  <si>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</si>
  <si>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</si>
  <si>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</si>
  <si>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</si>
  <si>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</si>
  <si>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</si>
  <si>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</si>
  <si>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</si>
  <si>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</si>
  <si>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</si>
  <si>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</si>
  <si>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</si>
  <si>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</si>
  <si>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</si>
  <si>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</si>
  <si>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</si>
  <si>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</si>
  <si>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</si>
  <si>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</si>
  <si>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</si>
  <si>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</si>
  <si>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</si>
  <si>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</si>
  <si>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</si>
  <si>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</si>
  <si>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</si>
  <si>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</si>
  <si>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</si>
  <si>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</si>
  <si>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</si>
  <si>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</si>
  <si>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</si>
  <si>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</si>
  <si>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</si>
  <si>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</si>
  <si>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</si>
  <si>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</si>
  <si>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</si>
  <si>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</si>
  <si>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</si>
  <si>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</si>
  <si>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</si>
  <si>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</si>
  <si>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</si>
  <si>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</si>
  <si>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</si>
  <si>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</si>
  <si>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</si>
  <si>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</si>
  <si>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</si>
  <si>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</si>
  <si>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</si>
  <si>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</si>
  <si>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</si>
  <si>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</si>
  <si>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</si>
  <si>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</si>
  <si>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</si>
  <si>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</si>
  <si>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</si>
  <si>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</si>
  <si>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</si>
  <si>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</si>
  <si>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</si>
  <si>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</si>
  <si>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</si>
  <si>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</si>
  <si>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</si>
  <si>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</si>
  <si>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</si>
  <si>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</si>
  <si>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</si>
  <si>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</si>
  <si>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</si>
  <si>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</si>
  <si>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</si>
  <si>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</si>
  <si>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</si>
  <si>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</si>
  <si>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</si>
  <si>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</si>
  <si>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</si>
  <si>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</si>
  <si>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</si>
  <si>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</si>
  <si>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</si>
  <si>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</si>
  <si>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</si>
  <si>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</si>
  <si>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</si>
  <si>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</si>
  <si>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</si>
  <si>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</si>
  <si>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</si>
  <si>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</si>
  <si>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</si>
  <si>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</si>
  <si>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</si>
  <si>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</si>
  <si>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</si>
  <si>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</si>
  <si>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</si>
  <si>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</si>
  <si>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</si>
  <si>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</si>
  <si>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</si>
  <si>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</si>
  <si>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</si>
  <si>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</si>
  <si>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</si>
  <si>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</si>
  <si>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</si>
  <si>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</si>
  <si>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</si>
  <si>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</si>
  <si>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</si>
  <si>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</si>
  <si>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</si>
  <si>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</si>
  <si>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</si>
  <si>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</si>
  <si>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</si>
  <si>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</si>
  <si>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</si>
  <si>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</si>
  <si>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</si>
  <si>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</si>
  <si>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</si>
  <si>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</si>
  <si>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</si>
  <si>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</si>
  <si>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</si>
  <si>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</si>
  <si>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</si>
  <si>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</si>
  <si>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</si>
  <si>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</si>
  <si>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</si>
  <si>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</si>
  <si>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</si>
  <si>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</si>
  <si>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</si>
  <si>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</si>
  <si>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</si>
  <si>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</si>
  <si>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</si>
  <si>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</si>
  <si>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</si>
  <si>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</si>
  <si>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</si>
  <si>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</si>
  <si>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</si>
  <si>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</si>
  <si>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</si>
  <si>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</si>
  <si>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</si>
  <si>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</si>
  <si>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</si>
  <si>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</si>
  <si>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</si>
  <si>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</si>
  <si>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</si>
  <si>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</si>
  <si>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</si>
  <si>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</si>
  <si>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</si>
  <si>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</si>
  <si>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</si>
  <si>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</si>
  <si>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</si>
  <si>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</si>
  <si>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</si>
  <si>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</si>
  <si>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</si>
  <si>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</si>
  <si>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</si>
  <si>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</si>
  <si>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</si>
  <si>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</si>
  <si>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</si>
  <si>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</si>
  <si>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</si>
  <si>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</si>
  <si>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</si>
  <si>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</si>
  <si>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</si>
  <si>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</si>
  <si>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</si>
  <si>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</si>
  <si>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</si>
  <si>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</si>
  <si>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</si>
  <si>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</si>
  <si>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</si>
  <si>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</si>
  <si>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</si>
  <si>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</si>
  <si>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</si>
  <si>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</si>
  <si>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</si>
  <si>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</si>
  <si>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</si>
  <si>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</si>
  <si>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</si>
  <si>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</si>
  <si>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</si>
  <si>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</si>
  <si>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</si>
  <si>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</si>
  <si>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</si>
  <si>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</si>
  <si>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</si>
  <si>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</si>
  <si>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</si>
  <si>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</si>
  <si>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</si>
  <si>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</si>
  <si>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</si>
  <si>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</si>
  <si>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</si>
  <si>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</si>
  <si>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</si>
  <si>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</si>
  <si>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</si>
  <si>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</si>
  <si>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</si>
  <si>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</si>
  <si>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</si>
  <si>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</si>
  <si>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</si>
  <si>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</si>
  <si>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</si>
  <si>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</si>
  <si>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</si>
  <si>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</si>
  <si>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</si>
  <si>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</si>
  <si>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</si>
  <si>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</si>
  <si>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</si>
  <si>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</si>
  <si>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</si>
  <si>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</si>
  <si>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</si>
  <si>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</si>
  <si>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</si>
  <si>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</si>
  <si>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</si>
  <si>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</si>
  <si>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</si>
  <si>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</si>
  <si>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</si>
  <si>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</si>
  <si>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</si>
  <si>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</si>
  <si>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</si>
  <si>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</si>
  <si>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</si>
  <si>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</si>
  <si>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</si>
  <si>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</si>
  <si>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</si>
  <si>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</si>
  <si>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</si>
  <si>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</si>
  <si>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</si>
  <si>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</si>
  <si>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</si>
  <si>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</si>
  <si>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</si>
  <si>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</si>
  <si>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</si>
  <si>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</si>
  <si>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</si>
  <si>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</si>
  <si>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</si>
  <si>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</si>
  <si>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</si>
  <si>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</si>
  <si>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</si>
  <si>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</si>
  <si>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</si>
  <si>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</si>
  <si>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</si>
  <si>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</si>
  <si>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</si>
  <si>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</si>
  <si>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</si>
  <si>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</si>
  <si>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</si>
  <si>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</si>
  <si>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</si>
  <si>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</si>
  <si>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</si>
  <si>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</si>
  <si>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</si>
  <si>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</si>
  <si>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</si>
  <si>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</si>
  <si>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</si>
  <si>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</si>
  <si>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</si>
  <si>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</si>
  <si>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</si>
  <si>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</si>
  <si>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</si>
  <si>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</si>
  <si>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</si>
  <si>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</si>
  <si>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</si>
  <si>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</si>
  <si>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</si>
  <si>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</si>
  <si>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</si>
  <si>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</si>
  <si>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</si>
  <si>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</si>
  <si>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</si>
  <si>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</si>
  <si>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</si>
  <si>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</si>
  <si>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</si>
  <si>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</si>
  <si>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</si>
  <si>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</si>
  <si>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</si>
  <si>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</si>
  <si>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</si>
  <si>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</si>
  <si>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</si>
  <si>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</si>
  <si>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</si>
  <si>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</si>
  <si>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</si>
  <si>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</si>
  <si>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</si>
  <si>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</si>
  <si>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</si>
  <si>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</si>
  <si>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</si>
  <si>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</si>
  <si>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</si>
  <si>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</si>
  <si>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</si>
  <si>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</si>
  <si>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</si>
  <si>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</si>
  <si>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</si>
  <si>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</si>
  <si>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</si>
  <si>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</si>
  <si>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</si>
  <si>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</si>
  <si>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</si>
  <si>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</si>
  <si>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</si>
  <si>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</si>
  <si>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</si>
  <si>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</si>
  <si>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</si>
  <si>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</si>
  <si>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</si>
  <si>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</si>
  <si>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</si>
  <si>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</si>
  <si>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</si>
  <si>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</si>
  <si>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</si>
  <si>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</si>
  <si>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</si>
  <si>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</si>
  <si>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</si>
  <si>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</si>
  <si>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</si>
  <si>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</si>
  <si>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</si>
  <si>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</si>
  <si>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</si>
  <si>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</si>
  <si>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</si>
  <si>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</si>
  <si>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</si>
  <si>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</si>
  <si>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</si>
  <si>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</si>
  <si>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</si>
  <si>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</si>
  <si>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</si>
  <si>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</si>
  <si>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</si>
  <si>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</si>
  <si>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</si>
  <si>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</si>
  <si>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</si>
  <si>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</si>
  <si>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</si>
  <si>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</si>
  <si>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</si>
  <si>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</si>
  <si>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</si>
  <si>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</si>
  <si>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</si>
  <si>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</si>
  <si>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</si>
  <si>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</si>
  <si>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</si>
  <si>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</si>
  <si>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</si>
  <si>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</si>
  <si>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</si>
  <si>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</si>
  <si>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</si>
  <si>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</si>
  <si>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</si>
  <si>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</si>
  <si>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</si>
  <si>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</si>
  <si>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</si>
  <si>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</si>
  <si>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</si>
  <si>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</si>
  <si>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</si>
  <si>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</si>
  <si>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</si>
  <si>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</si>
  <si>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</si>
  <si>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</si>
  <si>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</si>
  <si>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</si>
  <si>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</si>
  <si>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</si>
  <si>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</si>
  <si>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</si>
  <si>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</si>
  <si>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</si>
  <si>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</si>
  <si>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</si>
  <si>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</si>
  <si>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</si>
  <si>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</si>
  <si>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</si>
  <si>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</si>
  <si>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</si>
  <si>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</si>
  <si>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</si>
  <si>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</si>
  <si>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</si>
  <si>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</si>
  <si>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</si>
  <si>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</si>
  <si>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</si>
  <si>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</si>
  <si>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</si>
  <si>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</si>
  <si>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</si>
  <si>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</si>
  <si>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</si>
  <si>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</si>
  <si>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</si>
  <si>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</si>
  <si>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</si>
  <si>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</si>
  <si>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</si>
  <si>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</si>
  <si>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</si>
  <si>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</si>
  <si>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</si>
  <si>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</si>
  <si>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</si>
  <si>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</si>
  <si>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</si>
  <si>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</si>
  <si>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</si>
  <si>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</si>
  <si>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</si>
  <si>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</si>
  <si>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</si>
  <si>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</si>
  <si>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</si>
  <si>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</si>
  <si>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</si>
  <si>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</si>
  <si>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</si>
  <si>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</si>
  <si>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</si>
  <si>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</si>
  <si>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</si>
  <si>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</si>
  <si>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</si>
  <si>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</si>
  <si>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</si>
  <si>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</si>
  <si>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</si>
  <si>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</si>
  <si>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</si>
  <si>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</si>
  <si>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</si>
  <si>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</si>
  <si>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</si>
  <si>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</si>
  <si>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</si>
  <si>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</si>
  <si>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</si>
  <si>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</si>
  <si>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</si>
  <si>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</si>
  <si>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</si>
  <si>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</si>
  <si>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</si>
  <si>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</si>
  <si>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</si>
  <si>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</si>
  <si>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</si>
  <si>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</si>
  <si>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</si>
  <si>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</si>
  <si>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</si>
  <si>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</si>
  <si>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</si>
  <si>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</si>
  <si>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</si>
  <si>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</si>
  <si>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</si>
  <si>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</si>
  <si>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</si>
  <si>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</si>
  <si>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</si>
  <si>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</si>
  <si>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</si>
  <si>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</si>
  <si>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</si>
  <si>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</si>
  <si>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</si>
  <si>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</si>
  <si>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</si>
  <si>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</si>
  <si>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</si>
  <si>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</si>
  <si>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</si>
  <si>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</si>
  <si>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</si>
  <si>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</si>
  <si>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</si>
  <si>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</si>
  <si>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</si>
  <si>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</si>
  <si>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</si>
  <si>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</si>
  <si>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</si>
  <si>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</si>
  <si>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</si>
  <si>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</si>
  <si>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</si>
  <si>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</si>
  <si>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</si>
  <si>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</si>
  <si>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</si>
  <si>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</si>
  <si>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</si>
  <si>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</si>
  <si>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</si>
  <si>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</si>
  <si>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</si>
  <si>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</si>
  <si>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</si>
  <si>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</si>
  <si>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</si>
  <si>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</si>
  <si>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</si>
  <si>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</si>
  <si>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</si>
  <si>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</si>
  <si>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</si>
  <si>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</si>
  <si>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</si>
  <si>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</si>
  <si>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</si>
  <si>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</si>
  <si>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</si>
  <si>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</si>
  <si>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</si>
  <si>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</si>
  <si>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</si>
  <si>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</si>
  <si>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</si>
  <si>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</si>
  <si>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</si>
  <si>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</si>
  <si>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</si>
  <si>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</si>
  <si>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</si>
  <si>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</si>
  <si>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</si>
  <si>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</si>
  <si>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</si>
  <si>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</si>
  <si>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</si>
  <si>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</si>
  <si>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</si>
  <si>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</si>
  <si>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</si>
  <si>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</si>
  <si>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</si>
  <si>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</si>
  <si>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</si>
  <si>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</si>
  <si>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</si>
  <si>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</si>
  <si>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</si>
  <si>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</si>
  <si>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</si>
  <si>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</si>
  <si>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</si>
  <si>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</si>
  <si>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</si>
  <si>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</si>
  <si>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</si>
  <si>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</si>
  <si>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</si>
  <si>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</si>
  <si>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</si>
  <si>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</si>
  <si>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</si>
  <si>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</si>
  <si>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</si>
  <si>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</si>
  <si>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</si>
  <si>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</si>
  <si>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</si>
  <si>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</si>
  <si>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</si>
  <si>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</si>
  <si>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</si>
  <si>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</si>
  <si>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</si>
  <si>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</si>
  <si>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</si>
  <si>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</si>
  <si>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</si>
  <si>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</si>
  <si>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</si>
  <si>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</si>
  <si>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</si>
  <si>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</si>
  <si>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</si>
  <si>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</si>
  <si>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</si>
  <si>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</si>
  <si>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</si>
  <si>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</si>
  <si>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</si>
  <si>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</si>
  <si>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</si>
  <si>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</si>
  <si>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</si>
  <si>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</si>
  <si>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</si>
  <si>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</si>
  <si>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</si>
  <si>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</si>
  <si>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</si>
  <si>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</si>
  <si>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</si>
  <si>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</si>
  <si>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</si>
  <si>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</si>
  <si>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</si>
  <si>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</si>
  <si>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</si>
  <si>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</si>
  <si>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</si>
  <si>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</si>
  <si>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</si>
  <si>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</si>
  <si>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</si>
  <si>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</si>
  <si>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</si>
  <si>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</si>
  <si>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</si>
  <si>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</si>
  <si>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</si>
  <si>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</si>
  <si>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</si>
  <si>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</si>
  <si>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</si>
  <si>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</si>
  <si>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</si>
  <si>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</si>
  <si>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</si>
  <si>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</si>
  <si>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</si>
  <si>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</si>
  <si>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</si>
  <si>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</si>
  <si>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</si>
  <si>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</si>
  <si>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</si>
  <si>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</si>
  <si>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</si>
  <si>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</si>
  <si>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</si>
  <si>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</si>
  <si>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</si>
  <si>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</si>
  <si>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</si>
  <si>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</si>
  <si>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</si>
  <si>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</si>
  <si>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</si>
  <si>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</si>
  <si>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</si>
  <si>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</si>
  <si>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</si>
  <si>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</si>
  <si>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</si>
  <si>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</si>
  <si>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</si>
  <si>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</si>
  <si>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</si>
  <si>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</si>
  <si>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</si>
  <si>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</si>
  <si>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</si>
  <si>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</si>
  <si>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</si>
  <si>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</si>
  <si>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</si>
  <si>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</si>
  <si>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</si>
  <si>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</si>
  <si>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</si>
  <si>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</si>
  <si>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</si>
  <si>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</si>
  <si>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</si>
  <si>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</si>
  <si>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</si>
  <si>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</si>
  <si>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</si>
  <si>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</si>
  <si>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</si>
  <si>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</si>
  <si>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</si>
  <si>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</si>
  <si>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</si>
  <si>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</si>
  <si>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</si>
  <si>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</si>
  <si>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</si>
  <si>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</si>
  <si>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</si>
  <si>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</si>
  <si>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</si>
  <si>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</si>
  <si>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</si>
  <si>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</si>
  <si>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</si>
  <si>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</si>
  <si>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</si>
  <si>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</si>
  <si>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</si>
  <si>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</si>
  <si>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</si>
  <si>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</si>
  <si>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</si>
  <si>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</si>
  <si>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</si>
  <si>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</si>
  <si>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</si>
  <si>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</si>
  <si>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</si>
  <si>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</si>
  <si>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</si>
  <si>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</si>
  <si>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</si>
  <si>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</si>
  <si>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</si>
  <si>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</si>
  <si>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</si>
  <si>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</si>
  <si>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</si>
  <si>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</si>
  <si>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</si>
  <si>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</si>
  <si>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</si>
  <si>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</si>
  <si>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</si>
  <si>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</si>
  <si>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</si>
  <si>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</si>
  <si>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</si>
  <si>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</si>
  <si>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</si>
  <si>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</si>
  <si>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</si>
  <si>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</si>
  <si>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</si>
  <si>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</si>
  <si>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</si>
  <si>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</si>
  <si>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</si>
  <si>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</si>
  <si>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</si>
  <si>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</si>
  <si>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</si>
  <si>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</si>
  <si>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</si>
  <si>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</si>
  <si>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</si>
  <si>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</si>
  <si>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</si>
  <si>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</si>
  <si>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</si>
  <si>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</si>
  <si>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</si>
  <si>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</si>
  <si>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</si>
  <si>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</si>
  <si>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</si>
  <si>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</si>
  <si>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</si>
  <si>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</si>
  <si>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</si>
  <si>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</si>
  <si>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</si>
  <si>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</si>
  <si>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</si>
  <si>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</si>
  <si>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</si>
  <si>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</si>
  <si>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</si>
  <si>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</si>
  <si>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</si>
  <si>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</si>
  <si>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</si>
  <si>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</si>
  <si>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</si>
  <si>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</si>
  <si>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</si>
  <si>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</si>
  <si>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</si>
  <si>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</si>
  <si>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</si>
  <si>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</si>
  <si>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</si>
  <si>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</si>
  <si>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</si>
  <si>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</si>
  <si>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</si>
  <si>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</si>
  <si>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</si>
  <si>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</si>
  <si>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</si>
  <si>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</si>
  <si>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</si>
  <si>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</si>
  <si>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</si>
  <si>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</si>
  <si>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</si>
  <si>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</si>
  <si>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</si>
  <si>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</si>
  <si>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</si>
  <si>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</si>
  <si>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</si>
  <si>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</si>
  <si>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</si>
  <si>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</si>
  <si>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</si>
  <si>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</si>
  <si>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</si>
  <si>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</si>
  <si>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</si>
  <si>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</si>
  <si>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</si>
  <si>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</si>
  <si>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</si>
  <si>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</si>
  <si>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</si>
  <si>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</si>
  <si>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</si>
  <si>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</si>
  <si>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</si>
  <si>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</si>
  <si>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</si>
  <si>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</si>
  <si>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</si>
  <si>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</si>
  <si>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</si>
  <si>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</si>
  <si>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</si>
  <si>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</si>
  <si>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</si>
  <si>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</si>
  <si>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</si>
  <si>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</si>
  <si>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</si>
  <si>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</si>
  <si>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</si>
  <si>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</si>
  <si>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</si>
  <si>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</si>
  <si>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</si>
  <si>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</si>
  <si>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</si>
  <si>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</si>
  <si>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</si>
  <si>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</si>
  <si>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</si>
  <si>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</si>
  <si>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</si>
  <si>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</si>
  <si>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</si>
  <si>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</si>
  <si>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</si>
  <si>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</si>
  <si>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</si>
  <si>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</si>
  <si>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</si>
  <si>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</si>
  <si>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</si>
  <si>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</si>
  <si>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</si>
  <si>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</si>
  <si>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</si>
  <si>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</si>
  <si>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</si>
  <si>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</si>
  <si>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</si>
  <si>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</si>
  <si>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</si>
  <si>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</si>
  <si>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</si>
  <si>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</si>
  <si>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</si>
  <si>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</si>
  <si>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</si>
  <si>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</si>
  <si>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</si>
  <si>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</si>
  <si>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</si>
  <si>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</si>
  <si>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</si>
  <si>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</si>
  <si>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</si>
  <si>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</si>
  <si>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</si>
  <si>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</si>
  <si>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</si>
  <si>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</si>
  <si>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</si>
  <si>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</si>
  <si>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</si>
  <si>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</si>
  <si>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</si>
  <si>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</si>
  <si>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</si>
  <si>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</si>
  <si>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</si>
  <si>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</si>
  <si>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</si>
  <si>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</si>
  <si>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</si>
  <si>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</si>
  <si>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</si>
  <si>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</si>
  <si>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</si>
  <si>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</si>
  <si>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</si>
  <si>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</si>
  <si>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</si>
  <si>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</si>
  <si>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</si>
  <si>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</si>
  <si>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</si>
  <si>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</si>
  <si>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</si>
  <si>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</si>
  <si>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</si>
  <si>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</si>
  <si>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</si>
  <si>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</si>
  <si>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</si>
  <si>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</si>
  <si>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</si>
  <si>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</si>
  <si>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</si>
  <si>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</si>
  <si>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</si>
  <si>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</si>
  <si>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</si>
  <si>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</si>
  <si>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</si>
  <si>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</si>
  <si>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</si>
  <si>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</si>
  <si>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</si>
  <si>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</si>
  <si>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</si>
  <si>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</si>
  <si>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</si>
  <si>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</si>
  <si>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</si>
  <si>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</si>
  <si>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</si>
  <si>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</si>
  <si>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</si>
  <si>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</si>
  <si>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</si>
  <si>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</si>
  <si>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</si>
  <si>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</si>
  <si>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</si>
  <si>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</si>
  <si>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</si>
  <si>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</si>
  <si>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</si>
  <si>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</si>
  <si>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</si>
  <si>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</si>
  <si>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</si>
  <si>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</si>
  <si>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</si>
  <si>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</si>
  <si>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</si>
  <si>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</si>
  <si>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</si>
  <si>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</si>
  <si>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</si>
  <si>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</si>
  <si>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</si>
  <si>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</si>
  <si>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</si>
  <si>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</si>
  <si>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</si>
  <si>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</si>
  <si>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</si>
  <si>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</si>
  <si>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</si>
  <si>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</si>
  <si>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</si>
  <si>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</si>
  <si>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</si>
  <si>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</si>
  <si>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</si>
  <si>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</si>
  <si>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</si>
  <si>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</si>
  <si>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</si>
  <si>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</si>
  <si>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</si>
  <si>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</si>
  <si>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</si>
  <si>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</si>
  <si>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</si>
  <si>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</si>
  <si>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</si>
  <si>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</si>
  <si>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</si>
  <si>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</si>
  <si>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</si>
  <si>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</si>
  <si>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</si>
  <si>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</si>
  <si>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</si>
  <si>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</si>
  <si>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</si>
  <si>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</si>
  <si>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</si>
  <si>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</si>
  <si>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</si>
  <si>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</si>
  <si>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</si>
  <si>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</si>
  <si>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</si>
  <si>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</si>
  <si>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</si>
  <si>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</si>
  <si>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</si>
  <si>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</si>
  <si>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</si>
  <si>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</si>
  <si>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</si>
  <si>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</si>
  <si>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</si>
  <si>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</si>
  <si>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</si>
  <si>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</si>
  <si>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</si>
  <si>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</si>
  <si>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</si>
  <si>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</si>
  <si>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</si>
  <si>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</si>
  <si>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</si>
  <si>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</si>
  <si>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</si>
  <si>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</si>
  <si>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</si>
  <si>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</si>
  <si>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</si>
  <si>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</si>
  <si>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</si>
  <si>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</si>
  <si>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</si>
  <si>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</si>
  <si>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</si>
  <si>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</si>
  <si>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</si>
  <si>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</si>
  <si>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</si>
  <si>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</si>
  <si>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</si>
  <si>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</si>
  <si>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</si>
  <si>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</si>
  <si>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</si>
  <si>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</si>
  <si>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</si>
  <si>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</si>
  <si>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</si>
  <si>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</si>
  <si>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</si>
  <si>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</si>
  <si>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</si>
  <si>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</si>
  <si>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</si>
  <si>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</si>
  <si>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</si>
  <si>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</si>
  <si>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</si>
  <si>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</si>
  <si>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</si>
  <si>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</si>
  <si>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</si>
  <si>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</si>
  <si>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</si>
  <si>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</si>
  <si>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</si>
  <si>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</si>
  <si>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</si>
  <si>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</si>
  <si>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</si>
  <si>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</si>
  <si>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</si>
  <si>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</si>
  <si>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</si>
  <si>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</si>
  <si>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</si>
  <si>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</si>
  <si>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</si>
  <si>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</si>
  <si>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</si>
  <si>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</si>
  <si>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</si>
  <si>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</si>
  <si>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</si>
  <si>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</si>
  <si>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</si>
  <si>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</si>
  <si>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</si>
  <si>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</si>
  <si>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</si>
  <si>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</si>
  <si>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</si>
  <si>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</si>
  <si>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</si>
  <si>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</si>
  <si>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</si>
  <si>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</si>
  <si>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</si>
  <si>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</si>
  <si>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</si>
  <si>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</si>
  <si>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</si>
  <si>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</si>
  <si>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</si>
  <si>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</si>
  <si>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</si>
  <si>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</si>
  <si>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</si>
  <si>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</si>
  <si>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</si>
  <si>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</si>
  <si>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</si>
  <si>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</si>
  <si>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</si>
  <si>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</si>
  <si>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</si>
  <si>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</si>
  <si>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</si>
  <si>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</si>
  <si>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</si>
  <si>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</si>
  <si>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</si>
  <si>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</si>
  <si>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</si>
  <si>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</si>
  <si>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</si>
  <si>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</si>
  <si>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</si>
  <si>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</si>
  <si>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</si>
  <si>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</si>
  <si>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</si>
  <si>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</si>
  <si>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</si>
  <si>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</si>
  <si>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</si>
  <si>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</si>
  <si>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</si>
  <si>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</si>
  <si>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</si>
  <si>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</si>
  <si>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</si>
  <si>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</si>
  <si>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</si>
  <si>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</si>
  <si>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</si>
  <si>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</si>
  <si>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</si>
  <si>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</si>
  <si>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</si>
  <si>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</si>
  <si>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</si>
  <si>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</si>
  <si>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</si>
  <si>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</si>
  <si>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</si>
  <si>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</si>
  <si>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</si>
  <si>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</si>
  <si>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</si>
  <si>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</si>
  <si>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</si>
  <si>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</si>
  <si>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</si>
  <si>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</si>
  <si>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</si>
  <si>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</si>
  <si>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</si>
  <si>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</si>
  <si>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</si>
  <si>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</si>
  <si>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</si>
  <si>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</si>
  <si>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</si>
  <si>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</si>
  <si>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</si>
  <si>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</si>
  <si>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</si>
  <si>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</si>
  <si>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</si>
  <si>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</si>
  <si>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</si>
  <si>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</si>
  <si>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</si>
  <si>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</si>
  <si>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</si>
  <si>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</si>
  <si>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</si>
  <si>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</si>
  <si>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</si>
  <si>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</si>
  <si>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</si>
  <si>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</si>
  <si>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</si>
  <si>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</si>
  <si>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</si>
  <si>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</si>
  <si>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</si>
  <si>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</si>
  <si>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</si>
  <si>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</si>
  <si>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</si>
  <si>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</si>
  <si>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</si>
  <si>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</si>
  <si>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</si>
  <si>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</si>
  <si>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</si>
  <si>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</si>
  <si>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</si>
  <si>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</si>
  <si>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</si>
  <si>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</si>
  <si>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</si>
  <si>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</si>
  <si>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</si>
  <si>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</si>
  <si>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</si>
  <si>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</si>
  <si>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</si>
  <si>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</si>
  <si>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</si>
  <si>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</si>
  <si>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</si>
  <si>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</si>
  <si>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</si>
  <si>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</si>
  <si>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</si>
  <si>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</si>
  <si>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</si>
  <si>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</si>
  <si>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</si>
  <si>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</si>
  <si>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</si>
  <si>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</si>
  <si>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</si>
  <si>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</si>
  <si>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</si>
  <si>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</si>
  <si>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</si>
  <si>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</si>
  <si>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</si>
  <si>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</si>
  <si>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</si>
  <si>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</si>
  <si>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</si>
  <si>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</si>
  <si>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</si>
  <si>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</si>
  <si>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</si>
  <si>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</si>
  <si>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</si>
  <si>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</si>
  <si>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</si>
  <si>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</si>
  <si>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</si>
  <si>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</si>
  <si>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</si>
  <si>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</si>
  <si>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</si>
  <si>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</si>
  <si>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</si>
  <si>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</si>
  <si>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</si>
  <si>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</si>
  <si>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</si>
  <si>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</si>
  <si>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</si>
  <si>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</si>
  <si>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</si>
  <si>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</si>
  <si>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</si>
  <si>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</si>
  <si>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</si>
  <si>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</si>
  <si>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</si>
  <si>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</si>
  <si>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</si>
  <si>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</si>
  <si>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</si>
  <si>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</si>
  <si>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</si>
  <si>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</si>
  <si>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</si>
  <si>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</si>
  <si>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</si>
  <si>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</si>
  <si>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</si>
  <si>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</si>
  <si>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</si>
  <si>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</si>
  <si>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</si>
  <si>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</si>
  <si>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</si>
  <si>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</si>
  <si>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</si>
  <si>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</si>
  <si>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</si>
  <si>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</si>
  <si>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</si>
  <si>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</si>
  <si>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</si>
  <si>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</si>
  <si>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</si>
  <si>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</si>
  <si>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</si>
  <si>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</si>
  <si>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</si>
  <si>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</si>
  <si>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</si>
  <si>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</si>
  <si>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</si>
  <si>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</si>
  <si>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</si>
  <si>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</si>
  <si>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</si>
  <si>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</si>
  <si>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</si>
  <si>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</si>
  <si>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</si>
  <si>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</si>
  <si>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</si>
  <si>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</si>
  <si>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</si>
  <si>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</si>
  <si>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</si>
  <si>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</si>
  <si>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</si>
  <si>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</si>
  <si>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</si>
  <si>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</si>
  <si>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</si>
  <si>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</si>
  <si>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</si>
  <si>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</si>
  <si>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</si>
  <si>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</si>
  <si>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</si>
  <si>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</si>
  <si>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</si>
  <si>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</si>
  <si>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</si>
  <si>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</si>
  <si>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</si>
  <si>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</si>
  <si>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</si>
  <si>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</si>
  <si>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</si>
  <si>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</si>
  <si>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</si>
  <si>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</si>
  <si>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</si>
  <si>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</si>
  <si>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</si>
  <si>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</si>
  <si>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</si>
  <si>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</si>
  <si>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</si>
  <si>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</si>
  <si>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</si>
  <si>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</si>
  <si>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</si>
  <si>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</si>
  <si>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</si>
  <si>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</si>
  <si>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</si>
  <si>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</si>
  <si>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</si>
  <si>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</si>
  <si>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</si>
  <si>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</si>
  <si>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</si>
  <si>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</si>
  <si>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</si>
  <si>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</si>
  <si>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</si>
  <si>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</si>
  <si>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</si>
  <si>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</si>
  <si>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</si>
  <si>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</si>
  <si>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</si>
  <si>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</si>
  <si>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</si>
  <si>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</si>
  <si>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</si>
  <si>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</si>
  <si>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</si>
  <si>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</si>
  <si>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</si>
  <si>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</si>
  <si>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</si>
  <si>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</si>
  <si>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</si>
  <si>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</si>
  <si>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</si>
  <si>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</si>
  <si>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</si>
  <si>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</si>
  <si>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</si>
  <si>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</si>
  <si>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</si>
  <si>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</si>
  <si>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</si>
  <si>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</si>
  <si>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</si>
  <si>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</si>
  <si>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</si>
  <si>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</si>
  <si>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</si>
  <si>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</si>
  <si>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</si>
  <si>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</si>
  <si>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</si>
  <si>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</si>
  <si>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</si>
  <si>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</si>
  <si>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</si>
  <si>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</si>
  <si>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</si>
  <si>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</si>
  <si>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</si>
  <si>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</si>
  <si>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</si>
  <si>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</si>
  <si>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</si>
  <si>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</si>
  <si>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</si>
  <si>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</si>
  <si>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</si>
  <si>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</si>
  <si>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</si>
  <si>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</si>
  <si>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</si>
  <si>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</si>
  <si>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</si>
  <si>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</si>
  <si>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</si>
  <si>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</si>
  <si>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</si>
  <si>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</si>
  <si>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</si>
  <si>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</si>
  <si>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</si>
  <si>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</si>
  <si>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</si>
  <si>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</si>
  <si>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</si>
  <si>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</si>
  <si>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</si>
  <si>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</si>
  <si>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</si>
  <si>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</si>
  <si>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</si>
  <si>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</si>
  <si>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</si>
  <si>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</si>
  <si>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</si>
  <si>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</si>
  <si>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</si>
  <si>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</si>
  <si>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</si>
  <si>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</si>
  <si>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</si>
  <si>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</si>
  <si>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</si>
  <si>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</si>
  <si>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</si>
  <si>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</si>
  <si>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</si>
  <si>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</si>
  <si>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</si>
  <si>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</si>
  <si>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</si>
  <si>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</si>
  <si>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</si>
  <si>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</si>
  <si>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</si>
  <si>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</si>
  <si>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</si>
  <si>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</si>
  <si>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</si>
  <si>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</si>
  <si>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</si>
  <si>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</si>
  <si>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</si>
  <si>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</si>
  <si>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</si>
  <si>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</si>
  <si>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</si>
  <si>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</si>
  <si>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</si>
  <si>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</si>
  <si>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</si>
  <si>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</si>
  <si>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</si>
  <si>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</si>
  <si>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</si>
  <si>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</si>
  <si>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</si>
  <si>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</si>
  <si>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</si>
  <si>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</si>
  <si>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</si>
  <si>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</si>
  <si>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</si>
  <si>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</si>
  <si>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</si>
  <si>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</si>
  <si>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</si>
  <si>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</si>
  <si>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</si>
  <si>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</si>
  <si>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</si>
  <si>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</si>
  <si>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</si>
  <si>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</si>
  <si>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</si>
  <si>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</si>
  <si>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</si>
  <si>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</si>
  <si>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</si>
  <si>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</si>
  <si>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</si>
  <si>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</si>
  <si>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</si>
  <si>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</si>
  <si>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</si>
  <si>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</si>
  <si>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</si>
  <si>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</si>
  <si>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</si>
  <si>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</si>
  <si>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</si>
  <si>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</si>
  <si>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</si>
  <si>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</si>
  <si>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</si>
  <si>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</si>
  <si>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</si>
  <si>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</si>
  <si>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</si>
  <si>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</si>
  <si>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</si>
  <si>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</si>
  <si>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</si>
  <si>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</si>
  <si>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</si>
  <si>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</si>
  <si>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</si>
  <si>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</si>
  <si>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</si>
  <si>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</si>
  <si>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</si>
  <si>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</si>
  <si>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</si>
  <si>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</si>
  <si>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</si>
  <si>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</si>
  <si>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</si>
  <si>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</si>
  <si>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</si>
  <si>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</si>
  <si>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</si>
  <si>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</si>
  <si>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</si>
  <si>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</si>
  <si>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</si>
  <si>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</si>
  <si>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</si>
  <si>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</si>
  <si>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</si>
  <si>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</si>
  <si>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</si>
  <si>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</si>
  <si>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</si>
  <si>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</si>
  <si>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</si>
  <si>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</si>
  <si>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</si>
  <si>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</si>
  <si>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</si>
  <si>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</si>
  <si>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</si>
  <si>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</si>
  <si>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</si>
  <si>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</si>
  <si>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</si>
  <si>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</si>
  <si>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</si>
  <si>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</si>
  <si>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</si>
  <si>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</si>
  <si>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</si>
  <si>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</si>
  <si>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</si>
  <si>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</si>
  <si>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</si>
  <si>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</si>
  <si>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</si>
  <si>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</si>
  <si>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</si>
  <si>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</si>
  <si>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</si>
  <si>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</si>
  <si>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</si>
  <si>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</si>
  <si>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</si>
  <si>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</si>
  <si>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</si>
  <si>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</si>
  <si>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</si>
  <si>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</si>
  <si>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</si>
  <si>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</si>
  <si>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</si>
  <si>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</si>
  <si>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</si>
  <si>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</si>
  <si>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</si>
  <si>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</si>
  <si>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</si>
  <si>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</si>
  <si>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</si>
  <si>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</si>
  <si>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</si>
  <si>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</si>
  <si>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</si>
  <si>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</si>
  <si>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</si>
  <si>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</si>
  <si>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</si>
  <si>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</si>
  <si>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</si>
  <si>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</si>
  <si>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</si>
  <si>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</si>
  <si>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</si>
  <si>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</si>
  <si>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</si>
  <si>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</si>
  <si>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</si>
  <si>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</si>
  <si>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</si>
  <si>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</si>
  <si>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</si>
  <si>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</si>
  <si>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</si>
  <si>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</si>
  <si>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</si>
  <si>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</si>
  <si>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</si>
  <si>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</si>
  <si>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</si>
  <si>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</si>
  <si>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</si>
  <si>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</si>
  <si>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</si>
  <si>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</si>
  <si>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</si>
  <si>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</si>
  <si>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</si>
  <si>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</si>
  <si>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</si>
  <si>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</si>
  <si>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</si>
  <si>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</si>
  <si>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</si>
  <si>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</si>
  <si>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</si>
  <si>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</si>
  <si>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</si>
  <si>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</si>
  <si>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</si>
  <si>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</si>
  <si>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</si>
  <si>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</si>
  <si>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</si>
  <si>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</si>
  <si>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</si>
  <si>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</si>
  <si>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</si>
  <si>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</si>
  <si>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</si>
  <si>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</si>
  <si>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</si>
  <si>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</si>
  <si>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</si>
  <si>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</si>
  <si>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</si>
  <si>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</si>
  <si>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</si>
  <si>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</si>
  <si>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</si>
  <si>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</si>
  <si>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</si>
  <si>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</si>
  <si>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</si>
  <si>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</si>
  <si>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</si>
  <si>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</si>
  <si>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</si>
  <si>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</si>
  <si>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</si>
  <si>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</si>
  <si>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</si>
  <si>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</si>
  <si>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</si>
  <si>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</si>
  <si>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</si>
  <si>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</si>
  <si>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</si>
  <si>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</si>
  <si>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</si>
  <si>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</si>
  <si>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</si>
  <si>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</si>
  <si>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</si>
  <si>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</si>
  <si>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</si>
  <si>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</si>
  <si>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</si>
  <si>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</si>
  <si>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</si>
  <si>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</si>
  <si>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</si>
  <si>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</si>
  <si>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</si>
  <si>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</si>
  <si>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</si>
  <si>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</si>
  <si>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</si>
  <si>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</si>
  <si>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</si>
  <si>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</si>
  <si>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</si>
  <si>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</si>
  <si>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</si>
  <si>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</si>
  <si>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</si>
  <si>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</si>
  <si>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</si>
  <si>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</si>
  <si>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</si>
  <si>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</si>
  <si>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</si>
  <si>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</si>
  <si>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</si>
  <si>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</si>
  <si>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</si>
  <si>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</si>
  <si>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</si>
  <si>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</si>
  <si>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</si>
  <si>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</si>
  <si>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</si>
  <si>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</si>
  <si>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</si>
  <si>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</si>
  <si>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</si>
  <si>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</si>
  <si>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</si>
  <si>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</si>
  <si>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</si>
  <si>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</si>
  <si>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</si>
  <si>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</si>
  <si>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</si>
  <si>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</si>
  <si>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</si>
  <si>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</si>
  <si>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</si>
  <si>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</si>
  <si>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</si>
  <si>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</si>
  <si>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</si>
  <si>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</si>
  <si>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</si>
  <si>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</si>
  <si>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</si>
  <si>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</si>
  <si>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</si>
  <si>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</si>
  <si>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</si>
  <si>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</si>
  <si>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</si>
  <si>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</si>
  <si>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</si>
  <si>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</si>
  <si>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</si>
  <si>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</si>
  <si>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</si>
  <si>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</si>
  <si>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</si>
  <si>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</si>
  <si>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</si>
  <si>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</si>
  <si>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</si>
  <si>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</si>
  <si>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</si>
  <si>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</si>
  <si>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</si>
  <si>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</si>
  <si>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</si>
  <si>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</si>
  <si>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</si>
  <si>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</si>
  <si>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</si>
  <si>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</si>
  <si>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</si>
  <si>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</si>
  <si>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</si>
  <si>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</si>
  <si>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</si>
  <si>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</si>
  <si>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</si>
  <si>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</si>
  <si>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</si>
  <si>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</si>
  <si>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</si>
  <si>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</si>
  <si>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</si>
  <si>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</si>
  <si>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</si>
  <si>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</si>
  <si>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</si>
  <si>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</si>
  <si>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</si>
  <si>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</si>
  <si>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</si>
  <si>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</si>
  <si>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</si>
  <si>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</si>
  <si>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</si>
  <si>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</si>
  <si>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</si>
  <si>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</si>
  <si>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</si>
  <si>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</si>
  <si>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</si>
  <si>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</si>
  <si>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</si>
  <si>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</si>
  <si>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</si>
  <si>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</si>
  <si>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</si>
  <si>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</si>
  <si>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</si>
  <si>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</si>
  <si>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</si>
  <si>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</si>
  <si>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</si>
  <si>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</si>
  <si>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</si>
  <si>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</si>
  <si>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</si>
  <si>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</si>
  <si>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</si>
  <si>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</si>
  <si>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</si>
  <si>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</si>
  <si>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</si>
  <si>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</si>
  <si>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</si>
  <si>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</si>
  <si>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</si>
  <si>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</si>
  <si>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</si>
  <si>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</si>
  <si>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</si>
  <si>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</si>
  <si>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</si>
  <si>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</si>
  <si>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</si>
  <si>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</si>
  <si>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</si>
  <si>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</si>
  <si>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</si>
  <si>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</si>
  <si>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</si>
  <si>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</si>
  <si>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</si>
  <si>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</si>
  <si>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</si>
  <si>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</si>
  <si>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</si>
  <si>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</si>
  <si>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</si>
  <si>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</si>
  <si>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</si>
  <si>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</si>
  <si>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</si>
  <si>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</si>
  <si>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</si>
  <si>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</si>
  <si>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</si>
  <si>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</si>
  <si>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</si>
  <si>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</si>
  <si>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</si>
  <si>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</si>
  <si>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</si>
  <si>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</si>
  <si>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</si>
  <si>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</si>
  <si>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</si>
  <si>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</si>
  <si>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</si>
  <si>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</si>
  <si>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</si>
  <si>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</si>
  <si>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</si>
  <si>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</si>
  <si>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</si>
  <si>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</si>
  <si>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</si>
  <si>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</si>
  <si>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</si>
  <si>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</si>
  <si>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</si>
  <si>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</si>
  <si>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</si>
  <si>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</si>
  <si>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</si>
  <si>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</si>
  <si>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</si>
  <si>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</si>
  <si>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</si>
  <si>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</si>
  <si>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</si>
  <si>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</si>
  <si>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</si>
  <si>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</si>
  <si>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</si>
  <si>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</si>
  <si>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</si>
  <si>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</si>
  <si>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</si>
  <si>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</si>
  <si>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</si>
  <si>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</si>
  <si>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</si>
  <si>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</si>
  <si>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</si>
  <si>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</si>
  <si>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</si>
  <si>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</si>
  <si>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</si>
  <si>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</si>
  <si>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</si>
  <si>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</si>
  <si>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</si>
  <si>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</si>
  <si>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</si>
  <si>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</si>
  <si>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</si>
  <si>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</si>
  <si>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</si>
  <si>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</si>
  <si>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</si>
  <si>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</si>
  <si>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</si>
  <si>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</si>
  <si>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</si>
  <si>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</si>
  <si>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</si>
  <si>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</si>
  <si>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</si>
  <si>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</si>
  <si>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</si>
  <si>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</si>
  <si>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</si>
  <si>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</si>
  <si>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</si>
  <si>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</si>
  <si>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</si>
  <si>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</si>
  <si>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</si>
  <si>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</si>
  <si>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</si>
  <si>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</si>
  <si>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</si>
  <si>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</si>
  <si>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</si>
  <si>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</si>
  <si>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</si>
  <si>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</si>
  <si>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</si>
  <si>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</si>
  <si>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</si>
  <si>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</si>
  <si>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</si>
  <si>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</si>
  <si>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</si>
  <si>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</si>
  <si>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</si>
  <si>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</si>
  <si>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</si>
  <si>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</si>
  <si>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</si>
  <si>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</si>
  <si>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</si>
  <si>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</si>
  <si>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</si>
  <si>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</si>
  <si>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</si>
  <si>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</si>
  <si>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</si>
  <si>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</si>
  <si>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</si>
  <si>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</si>
  <si>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</si>
  <si>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</si>
  <si>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</si>
  <si>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</si>
  <si>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</si>
  <si>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</si>
  <si>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</si>
  <si>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</si>
  <si>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</si>
  <si>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</si>
  <si>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</si>
  <si>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</si>
  <si>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</si>
  <si>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</si>
  <si>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</si>
  <si>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</si>
  <si>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</si>
  <si>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</si>
  <si>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</si>
  <si>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</si>
  <si>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</si>
  <si>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</si>
  <si>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</si>
  <si>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</si>
  <si>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</si>
  <si>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</si>
  <si>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</si>
  <si>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</si>
  <si>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</si>
  <si>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</si>
  <si>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</si>
  <si>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</si>
  <si>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</si>
  <si>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</si>
  <si>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</si>
  <si>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</si>
  <si>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</si>
  <si>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</si>
  <si>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</si>
  <si>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</si>
  <si>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</si>
  <si>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</si>
  <si>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</si>
  <si>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</si>
  <si>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</si>
  <si>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</si>
  <si>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</si>
  <si>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</si>
  <si>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</si>
  <si>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</si>
  <si>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</si>
  <si>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</si>
  <si>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</si>
  <si>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</si>
  <si>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</si>
  <si>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</si>
  <si>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</si>
  <si>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</si>
  <si>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</si>
  <si>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</si>
  <si>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</si>
  <si>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</si>
  <si>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</si>
  <si>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</si>
  <si>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</si>
  <si>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</si>
  <si>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</si>
  <si>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</si>
  <si>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</si>
  <si>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</si>
  <si>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</si>
  <si>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</si>
  <si>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</si>
  <si>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</si>
  <si>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</si>
  <si>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</si>
  <si>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</si>
  <si>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</si>
  <si>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</si>
  <si>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</si>
  <si>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</si>
  <si>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</si>
  <si>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</si>
  <si>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</si>
  <si>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</si>
  <si>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</si>
  <si>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</si>
  <si>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</si>
  <si>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</si>
  <si>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</si>
  <si>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</si>
  <si>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</si>
  <si>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</si>
  <si>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</si>
  <si>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</si>
  <si>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</si>
  <si>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</si>
  <si>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</si>
  <si>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</si>
  <si>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</si>
  <si>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</si>
  <si>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</si>
  <si>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</si>
  <si>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</si>
  <si>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</si>
  <si>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</si>
  <si>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</si>
  <si>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</si>
  <si>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</si>
  <si>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</si>
  <si>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</si>
  <si>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</si>
  <si>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</si>
  <si>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</si>
  <si>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</si>
  <si>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</si>
  <si>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</si>
  <si>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</si>
  <si>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</si>
  <si>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</si>
  <si>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</si>
  <si>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</si>
  <si>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</si>
  <si>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</si>
  <si>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</si>
  <si>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</si>
  <si>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</si>
  <si>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</si>
  <si>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</si>
  <si>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</si>
  <si>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</si>
  <si>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</si>
  <si>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</si>
  <si>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</si>
  <si>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</si>
  <si>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</si>
  <si>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</si>
  <si>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</si>
  <si>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</si>
  <si>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</si>
  <si>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</si>
  <si>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</si>
  <si>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</si>
  <si>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</si>
  <si>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</si>
  <si>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</si>
  <si>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</si>
  <si>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</si>
  <si>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</si>
  <si>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</si>
  <si>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</si>
  <si>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</si>
  <si>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</si>
  <si>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</si>
  <si>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</si>
  <si>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</si>
  <si>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</si>
  <si>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</si>
  <si>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</si>
  <si>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</si>
  <si>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</si>
  <si>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</si>
  <si>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</si>
  <si>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</si>
  <si>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</si>
  <si>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</si>
  <si>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</si>
  <si>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</si>
  <si>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</si>
  <si>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</si>
  <si>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</si>
  <si>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</si>
  <si>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</si>
  <si>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</si>
  <si>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</si>
  <si>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</si>
  <si>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</si>
  <si>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</si>
  <si>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</si>
  <si>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</si>
  <si>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</si>
  <si>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</si>
  <si>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</si>
  <si>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</si>
  <si>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</si>
  <si>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</si>
  <si>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</si>
  <si>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</si>
  <si>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</si>
  <si>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</si>
  <si>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</si>
  <si>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</si>
  <si>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</si>
  <si>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</si>
  <si>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</si>
  <si>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</si>
  <si>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</si>
  <si>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</si>
  <si>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</si>
  <si>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</si>
  <si>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</si>
  <si>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</si>
  <si>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</si>
  <si>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</si>
  <si>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</si>
  <si>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</si>
  <si>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</si>
  <si>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</si>
  <si>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</si>
  <si>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</si>
  <si>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</si>
  <si>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</si>
  <si>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</si>
  <si>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</si>
  <si>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</si>
  <si>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</si>
  <si>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</si>
  <si>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</si>
  <si>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</si>
  <si>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</si>
  <si>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</si>
  <si>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</si>
  <si>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</si>
  <si>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</si>
  <si>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</si>
  <si>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</si>
  <si>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</si>
  <si>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</si>
  <si>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</si>
  <si>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</si>
  <si>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</si>
  <si>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</si>
  <si>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</si>
  <si>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</si>
  <si>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</si>
  <si>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</si>
  <si>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</si>
  <si>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</si>
  <si>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</si>
  <si>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</si>
  <si>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</si>
  <si>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</si>
  <si>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</si>
  <si>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</si>
  <si>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</si>
  <si>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</si>
  <si>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</si>
  <si>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</si>
  <si>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</si>
  <si>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</si>
  <si>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</si>
  <si>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</si>
  <si>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</si>
  <si>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</si>
  <si>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</si>
  <si>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</si>
  <si>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</si>
  <si>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</si>
  <si>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</si>
  <si>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</si>
  <si>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</si>
  <si>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</si>
  <si>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</si>
  <si>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</si>
  <si>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</si>
  <si>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</si>
  <si>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</si>
  <si>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</si>
  <si>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</si>
  <si>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</si>
  <si>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</si>
  <si>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</si>
  <si>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</si>
  <si>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</si>
  <si>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</si>
  <si>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</si>
  <si>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</si>
  <si>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</si>
  <si>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</si>
  <si>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</si>
  <si>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</si>
  <si>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</si>
  <si>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</si>
  <si>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</si>
  <si>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</si>
  <si>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</si>
  <si>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</si>
  <si>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</si>
  <si>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</si>
  <si>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</si>
  <si>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</si>
  <si>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</si>
  <si>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</si>
  <si>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</si>
  <si>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</si>
  <si>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</si>
  <si>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</si>
  <si>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</si>
  <si>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</si>
  <si>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</si>
  <si>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</si>
  <si>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</si>
  <si>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</si>
  <si>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</si>
  <si>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</si>
  <si>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</si>
  <si>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</si>
  <si>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</si>
  <si>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</si>
  <si>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</si>
  <si>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</si>
  <si>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</si>
  <si>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</si>
  <si>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</si>
  <si>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</si>
  <si>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</si>
  <si>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</si>
  <si>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</si>
  <si>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</si>
  <si>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</si>
  <si>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</si>
  <si>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</si>
  <si>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</si>
  <si>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</si>
  <si>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</si>
  <si>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</si>
  <si>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</si>
  <si>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</si>
  <si>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</si>
  <si>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</si>
  <si>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</si>
  <si>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</si>
  <si>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</si>
  <si>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</si>
  <si>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</si>
  <si>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</si>
  <si>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</si>
  <si>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</si>
  <si>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</si>
  <si>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</si>
  <si>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</si>
  <si>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</si>
  <si>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</si>
  <si>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</si>
  <si>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</si>
  <si>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</si>
  <si>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</si>
  <si>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</si>
  <si>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</si>
  <si>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</si>
  <si>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</si>
  <si>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</si>
  <si>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</si>
  <si>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</si>
  <si>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</si>
  <si>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</si>
  <si>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</si>
  <si>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</si>
  <si>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</si>
  <si>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</si>
  <si>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</si>
  <si>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</si>
  <si>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</si>
  <si>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</si>
  <si>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</si>
  <si>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</si>
  <si>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</si>
  <si>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</si>
  <si>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</si>
  <si>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</si>
  <si>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</si>
  <si>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</si>
  <si>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</si>
  <si>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</si>
  <si>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</si>
  <si>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</si>
  <si>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</si>
  <si>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</si>
  <si>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</si>
  <si>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</si>
  <si>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</si>
  <si>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</si>
  <si>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</si>
  <si>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</si>
  <si>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</si>
  <si>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</si>
  <si>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</si>
  <si>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</si>
  <si>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</si>
  <si>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</si>
  <si>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</si>
  <si>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</si>
  <si>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</si>
  <si>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</si>
  <si>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</si>
  <si>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</si>
  <si>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</si>
  <si>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</si>
  <si>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</si>
  <si>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</si>
  <si>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</si>
  <si>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</si>
  <si>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</si>
  <si>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</si>
  <si>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</si>
  <si>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</si>
  <si>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</si>
  <si>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</si>
  <si>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</si>
  <si>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</si>
  <si>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</si>
  <si>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</si>
  <si>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</si>
  <si>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</si>
  <si>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</si>
  <si>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</si>
  <si>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</si>
  <si>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</si>
  <si>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</si>
  <si>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</si>
  <si>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</si>
  <si>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</si>
  <si>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</si>
  <si>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</si>
  <si>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</si>
  <si>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</si>
  <si>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</si>
  <si>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</si>
  <si>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</si>
  <si>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</si>
  <si>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</si>
  <si>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</si>
  <si>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</si>
  <si>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</si>
  <si>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</si>
  <si>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</si>
  <si>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</si>
  <si>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</si>
  <si>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</si>
  <si>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</si>
  <si>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</si>
  <si>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</si>
  <si>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</si>
  <si>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</si>
  <si>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</si>
  <si>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</si>
  <si>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</si>
  <si>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</si>
  <si>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</si>
  <si>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</si>
  <si>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</si>
  <si>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</si>
  <si>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</si>
  <si>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</si>
  <si>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</si>
  <si>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</si>
  <si>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</si>
  <si>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</si>
  <si>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</si>
  <si>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</si>
  <si>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</si>
  <si>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</si>
  <si>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</si>
  <si>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</si>
  <si>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</si>
  <si>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</si>
  <si>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</si>
  <si>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</si>
  <si>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</si>
  <si>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</si>
  <si>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</si>
  <si>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</si>
  <si>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</si>
  <si>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</si>
  <si>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</si>
  <si>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</si>
  <si>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</si>
  <si>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</si>
  <si>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</si>
  <si>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</si>
  <si>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</si>
  <si>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</si>
  <si>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</si>
  <si>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</si>
  <si>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</si>
  <si>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</si>
  <si>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</si>
  <si>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</si>
  <si>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</si>
  <si>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</si>
  <si>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</si>
  <si>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</si>
  <si>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</si>
  <si>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</si>
  <si>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</si>
  <si>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</si>
  <si>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</si>
  <si>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</si>
  <si>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</si>
  <si>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</si>
  <si>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</si>
  <si>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</si>
  <si>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</si>
  <si>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</si>
  <si>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</si>
  <si>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</si>
  <si>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</si>
  <si>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</si>
  <si>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</si>
  <si>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</si>
  <si>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</si>
  <si>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</si>
  <si>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</si>
  <si>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</si>
  <si>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</si>
  <si>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</si>
  <si>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</si>
  <si>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</si>
  <si>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</si>
  <si>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</si>
  <si>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</si>
  <si>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</si>
  <si>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</si>
  <si>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</si>
  <si>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</si>
  <si>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</si>
  <si>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</si>
  <si>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</si>
  <si>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</si>
  <si>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</si>
  <si>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</si>
  <si>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</si>
  <si>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</si>
  <si>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</si>
  <si>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</si>
  <si>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</si>
  <si>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</si>
  <si>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</si>
  <si>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</si>
  <si>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</si>
  <si>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</si>
  <si>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</si>
  <si>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</si>
  <si>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</si>
  <si>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</si>
  <si>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</si>
  <si>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</si>
  <si>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</si>
  <si>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</si>
  <si>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</si>
  <si>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</si>
  <si>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</si>
  <si>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</si>
  <si>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</si>
  <si>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</si>
  <si>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</si>
  <si>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</si>
  <si>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</si>
  <si>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</si>
  <si>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</si>
  <si>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</si>
  <si>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</si>
  <si>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</si>
  <si>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</si>
  <si>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</si>
  <si>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</si>
  <si>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</si>
  <si>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</si>
  <si>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</si>
  <si>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</si>
  <si>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</si>
  <si>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</si>
  <si>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</si>
  <si>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</si>
  <si>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</si>
  <si>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</si>
  <si>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</si>
  <si>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</si>
  <si>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</si>
  <si>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</si>
  <si>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</si>
  <si>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</si>
  <si>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</si>
  <si>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</si>
  <si>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</si>
  <si>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</si>
  <si>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</si>
  <si>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</si>
  <si>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</si>
  <si>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</si>
  <si>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</si>
  <si>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</si>
  <si>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</si>
  <si>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</si>
  <si>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</si>
  <si>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</si>
  <si>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</si>
  <si>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</si>
  <si>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</si>
  <si>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</si>
  <si>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</si>
  <si>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</si>
  <si>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</si>
  <si>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</si>
  <si>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</si>
  <si>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</si>
  <si>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</si>
  <si>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</si>
  <si>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</si>
  <si>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</si>
  <si>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</si>
  <si>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</si>
  <si>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</si>
  <si>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</si>
  <si>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</si>
  <si>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</si>
  <si>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</si>
  <si>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</si>
  <si>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</si>
  <si>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</si>
  <si>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</si>
  <si>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</si>
  <si>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</si>
  <si>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</si>
  <si>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</si>
  <si>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</si>
  <si>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</si>
  <si>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</si>
  <si>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</si>
  <si>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</si>
  <si>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</si>
  <si>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</si>
  <si>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</si>
  <si>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</si>
  <si>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</si>
  <si>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</si>
  <si>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</si>
  <si>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</si>
  <si>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</si>
  <si>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</si>
  <si>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</si>
  <si>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</si>
  <si>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</si>
  <si>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</si>
  <si>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</si>
  <si>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</si>
  <si>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</si>
  <si>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</si>
  <si>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</si>
  <si>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</si>
  <si>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</si>
  <si>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</si>
  <si>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</si>
  <si>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</si>
  <si>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</si>
  <si>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</si>
  <si>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</si>
  <si>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</si>
  <si>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</si>
  <si>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</si>
  <si>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</si>
  <si>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</si>
  <si>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</si>
  <si>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</si>
  <si>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</si>
  <si>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</si>
  <si>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</si>
  <si>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</si>
  <si>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</si>
  <si>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</si>
  <si>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</si>
  <si>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</si>
  <si>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</si>
  <si>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</si>
  <si>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</si>
  <si>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</si>
  <si>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</si>
  <si>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</si>
  <si>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</si>
  <si>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</si>
  <si>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</si>
  <si>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</si>
  <si>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</si>
  <si>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</si>
  <si>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</si>
  <si>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</si>
  <si>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</si>
  <si>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</si>
  <si>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</si>
  <si>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</si>
  <si>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</si>
  <si>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</si>
  <si>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</si>
  <si>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</si>
  <si>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</si>
  <si>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</si>
  <si>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</si>
  <si>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</si>
  <si>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</si>
  <si>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</si>
  <si>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</si>
  <si>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</si>
  <si>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</si>
  <si>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</si>
  <si>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</si>
  <si>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</si>
  <si>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</si>
  <si>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</si>
  <si>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</si>
  <si>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</si>
  <si>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</si>
  <si>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</si>
  <si>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</si>
  <si>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</si>
  <si>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</si>
  <si>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</si>
  <si>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</si>
  <si>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</si>
  <si>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</si>
  <si>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</si>
  <si>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</si>
  <si>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</si>
  <si>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</si>
  <si>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</si>
  <si>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</si>
  <si>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</si>
  <si>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</si>
  <si>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</si>
  <si>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</si>
  <si>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</si>
  <si>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</si>
  <si>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</si>
  <si>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</si>
  <si>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</si>
  <si>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</si>
  <si>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</si>
  <si>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</si>
  <si>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</si>
  <si>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</si>
  <si>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</si>
  <si>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</si>
  <si>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</si>
  <si>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</si>
  <si>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</si>
  <si>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</si>
  <si>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</si>
  <si>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</si>
  <si>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</si>
  <si>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</si>
  <si>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</si>
  <si>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</si>
  <si>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</si>
  <si>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</si>
  <si>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</si>
  <si>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</si>
  <si>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</si>
  <si>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</si>
  <si>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</si>
  <si>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</si>
  <si>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</si>
  <si>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</si>
  <si>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</si>
  <si>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</si>
  <si>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</si>
  <si>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</si>
  <si>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</si>
  <si>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</si>
  <si>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</si>
  <si>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</si>
  <si>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</si>
  <si>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</si>
  <si>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</si>
  <si>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</si>
  <si>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</si>
  <si>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</si>
  <si>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</si>
  <si>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</si>
  <si>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</si>
  <si>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</si>
  <si>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</si>
  <si>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</si>
  <si>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</si>
  <si>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</si>
  <si>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</si>
  <si>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</si>
  <si>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</si>
  <si>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</si>
  <si>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</si>
  <si>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</si>
  <si>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</si>
  <si>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</si>
  <si>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</si>
  <si>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</si>
  <si>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</si>
  <si>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</si>
  <si>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</si>
  <si>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</si>
  <si>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</si>
  <si>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</si>
  <si>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</si>
  <si>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</si>
  <si>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</si>
  <si>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</si>
  <si>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</si>
  <si>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</si>
  <si>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</si>
  <si>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</si>
  <si>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</si>
  <si>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</si>
  <si>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</si>
  <si>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</si>
  <si>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</si>
  <si>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</si>
  <si>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</si>
  <si>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</si>
  <si>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</si>
  <si>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</si>
  <si>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</si>
  <si>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</si>
  <si>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</si>
  <si>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</si>
  <si>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</si>
  <si>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</si>
  <si>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</si>
  <si>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</si>
  <si>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</si>
  <si>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</si>
  <si>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</si>
  <si>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</si>
  <si>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</si>
  <si>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</si>
  <si>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</si>
  <si>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</si>
  <si>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</si>
  <si>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</si>
  <si>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</si>
  <si>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</si>
  <si>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</si>
  <si>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</si>
  <si>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</si>
  <si>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</si>
  <si>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</si>
  <si>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</si>
  <si>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</si>
  <si>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</si>
  <si>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</si>
  <si>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</si>
  <si>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</si>
  <si>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</si>
  <si>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</si>
  <si>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</si>
  <si>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</si>
  <si>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</si>
  <si>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</si>
  <si>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</si>
  <si>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</si>
  <si>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</si>
  <si>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</si>
  <si>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</si>
  <si>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</si>
  <si>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</si>
  <si>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</si>
  <si>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</si>
  <si>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</si>
  <si>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</si>
  <si>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</si>
  <si>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</si>
  <si>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</si>
  <si>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</si>
  <si>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</si>
  <si>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</si>
  <si>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</si>
  <si>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</si>
  <si>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</si>
  <si>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</si>
  <si>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</si>
  <si>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</si>
  <si>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</si>
  <si>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</si>
  <si>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</si>
  <si>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</si>
  <si>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</si>
  <si>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</si>
  <si>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</si>
  <si>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</si>
  <si>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</si>
  <si>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</si>
  <si>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</si>
  <si>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</si>
  <si>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</si>
  <si>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</si>
  <si>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</si>
  <si>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</si>
  <si>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</si>
  <si>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</si>
  <si>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</si>
  <si>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</si>
  <si>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</si>
  <si>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</si>
  <si>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</si>
  <si>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</si>
  <si>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</si>
  <si>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</si>
  <si>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</si>
  <si>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</si>
  <si>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</si>
  <si>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</si>
  <si>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</si>
  <si>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</si>
  <si>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</si>
  <si>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</si>
  <si>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</si>
  <si>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</si>
  <si>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</si>
  <si>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</si>
  <si>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</si>
  <si>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</si>
  <si>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</si>
  <si>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</si>
  <si>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</si>
  <si>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</si>
  <si>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</si>
  <si>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</si>
  <si>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</si>
  <si>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</si>
  <si>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</si>
  <si>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</si>
  <si>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</si>
  <si>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</si>
  <si>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</si>
  <si>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</si>
  <si>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</si>
  <si>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</si>
  <si>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</si>
  <si>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</si>
  <si>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</si>
  <si>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</si>
  <si>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</si>
  <si>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</si>
  <si>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</si>
  <si>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</si>
  <si>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</si>
  <si>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</si>
  <si>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</si>
  <si>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</si>
  <si>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</si>
  <si>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</si>
  <si>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</si>
  <si>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</si>
  <si>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</si>
  <si>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</si>
  <si>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</si>
  <si>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</si>
  <si>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</si>
  <si>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</si>
  <si>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</si>
  <si>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</si>
  <si>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</si>
  <si>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</si>
  <si>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</si>
  <si>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</si>
  <si>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</si>
  <si>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</si>
  <si>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</si>
  <si>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</si>
  <si>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</si>
  <si>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</si>
  <si>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</si>
  <si>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</si>
  <si>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</si>
  <si>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</si>
  <si>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</si>
  <si>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</si>
  <si>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</si>
  <si>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</si>
  <si>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</si>
  <si>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</si>
  <si>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</si>
  <si>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</si>
  <si>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</si>
  <si>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</si>
  <si>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</si>
  <si>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</si>
  <si>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</si>
  <si>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</si>
  <si>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</si>
  <si>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</si>
  <si>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</si>
  <si>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</si>
  <si>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</si>
  <si>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</si>
  <si>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</si>
  <si>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</si>
  <si>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</si>
  <si>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</si>
  <si>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</si>
  <si>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</si>
  <si>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</si>
  <si>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</si>
  <si>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</si>
  <si>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</si>
  <si>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</si>
  <si>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</si>
  <si>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</si>
  <si>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</si>
  <si>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</si>
  <si>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</si>
  <si>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</si>
  <si>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</si>
  <si>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</si>
  <si>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</si>
  <si>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</si>
  <si>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</si>
  <si>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</si>
  <si>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</si>
  <si>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</si>
  <si>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</si>
  <si>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</si>
  <si>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</si>
  <si>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</si>
  <si>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</si>
  <si>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</si>
  <si>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</si>
  <si>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</si>
  <si>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</si>
  <si>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</si>
  <si>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</si>
  <si>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</si>
  <si>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</si>
  <si>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</si>
  <si>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</si>
  <si>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</si>
  <si>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</si>
  <si>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</si>
  <si>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</si>
  <si>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</si>
  <si>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</si>
  <si>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</si>
  <si>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</si>
  <si>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</si>
  <si>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</si>
  <si>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</si>
  <si>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</si>
  <si>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</si>
  <si>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</si>
  <si>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</si>
  <si>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</si>
  <si>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</si>
  <si>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</si>
  <si>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</si>
  <si>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</si>
  <si>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</si>
  <si>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</si>
  <si>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</si>
  <si>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</si>
  <si>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</si>
  <si>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</si>
  <si>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</si>
  <si>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</si>
  <si>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</si>
  <si>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</si>
  <si>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</si>
  <si>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</si>
  <si>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</si>
  <si>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</si>
  <si>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</si>
  <si>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</si>
  <si>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</si>
  <si>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</si>
  <si>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</si>
  <si>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</si>
  <si>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</si>
  <si>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</si>
  <si>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</si>
  <si>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</si>
  <si>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</si>
  <si>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</si>
  <si>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</si>
  <si>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</si>
  <si>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</si>
  <si>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</si>
  <si>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</si>
  <si>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</si>
  <si>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</si>
  <si>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</si>
  <si>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</si>
  <si>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</si>
  <si>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</si>
  <si>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</si>
  <si>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</si>
  <si>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</si>
  <si>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</si>
  <si>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</si>
  <si>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</si>
  <si>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</si>
  <si>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</si>
  <si>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</si>
  <si>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</si>
  <si>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</si>
  <si>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</si>
  <si>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</si>
  <si>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</si>
  <si>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</si>
  <si>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</si>
  <si>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</si>
  <si>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</si>
  <si>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</si>
  <si>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</si>
  <si>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</si>
  <si>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</si>
  <si>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</si>
  <si>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</si>
  <si>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</si>
  <si>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</si>
  <si>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</si>
  <si>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</si>
  <si>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</si>
  <si>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</si>
  <si>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</si>
  <si>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</si>
  <si>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</si>
  <si>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</si>
  <si>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</si>
  <si>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</si>
  <si>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</si>
  <si>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</si>
  <si>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</si>
  <si>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</si>
  <si>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</si>
  <si>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</si>
  <si>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</si>
  <si>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</si>
  <si>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</si>
  <si>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</si>
  <si>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</si>
  <si>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</si>
  <si>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</si>
  <si>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</si>
  <si>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</si>
  <si>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</si>
  <si>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</si>
  <si>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</si>
  <si>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</si>
  <si>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</si>
  <si>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</si>
  <si>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</si>
  <si>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</si>
  <si>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</si>
  <si>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</si>
  <si>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</si>
  <si>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</si>
  <si>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</si>
  <si>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</si>
  <si>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</si>
  <si>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</si>
  <si>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</si>
  <si>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</si>
  <si>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</si>
  <si>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</si>
  <si>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</si>
  <si>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</si>
  <si>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</si>
  <si>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</si>
  <si>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</si>
  <si>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</si>
  <si>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</si>
  <si>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</si>
  <si>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</si>
  <si>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</si>
  <si>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</si>
  <si>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</si>
  <si>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</si>
  <si>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</si>
  <si>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</si>
  <si>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</si>
  <si>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</si>
  <si>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</si>
  <si>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</si>
  <si>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</si>
  <si>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</si>
  <si>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</si>
  <si>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</si>
  <si>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</si>
  <si>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</si>
  <si>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</si>
  <si>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</si>
  <si>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</si>
  <si>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</si>
  <si>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</si>
  <si>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</si>
  <si>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</si>
  <si>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</si>
  <si>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</si>
  <si>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</si>
  <si>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</si>
  <si>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</si>
  <si>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</si>
  <si>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</si>
  <si>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</si>
  <si>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</si>
  <si>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</si>
  <si>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</si>
  <si>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</si>
  <si>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</si>
  <si>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</si>
  <si>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</si>
  <si>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</si>
  <si>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</si>
  <si>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</si>
  <si>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</si>
  <si>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</si>
  <si>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</si>
  <si>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</si>
  <si>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</si>
  <si>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</si>
  <si>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</si>
  <si>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</si>
  <si>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</si>
  <si>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</si>
  <si>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</si>
  <si>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</si>
  <si>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</si>
  <si>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</si>
  <si>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</si>
  <si>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</si>
  <si>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</si>
  <si>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</si>
  <si>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</si>
  <si>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</si>
  <si>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</si>
  <si>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</si>
  <si>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</si>
  <si>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</si>
  <si>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</si>
  <si>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</si>
  <si>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</si>
  <si>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</si>
  <si>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</si>
  <si>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</si>
  <si>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</si>
  <si>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</si>
  <si>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</si>
  <si>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</si>
  <si>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</si>
  <si>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</si>
  <si>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</si>
  <si>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</si>
  <si>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</si>
  <si>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</si>
  <si>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</si>
  <si>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</si>
  <si>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</si>
  <si>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</si>
  <si>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</si>
  <si>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</si>
  <si>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</si>
  <si>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</si>
  <si>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</si>
  <si>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</si>
  <si>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</si>
  <si>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</si>
  <si>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</si>
  <si>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</si>
  <si>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</si>
  <si>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</si>
  <si>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</si>
  <si>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</si>
  <si>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</si>
  <si>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</si>
  <si>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</si>
  <si>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</si>
  <si>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</si>
  <si>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</si>
  <si>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</si>
  <si>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</si>
  <si>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</si>
  <si>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</si>
  <si>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</si>
  <si>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</si>
  <si>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</si>
  <si>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</si>
  <si>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</si>
  <si>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</si>
  <si>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</si>
  <si>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</si>
  <si>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</si>
  <si>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</si>
  <si>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</si>
  <si>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</si>
  <si>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</si>
  <si>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</si>
  <si>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</si>
  <si>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</si>
  <si>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</si>
  <si>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</si>
  <si>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</si>
  <si>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</si>
  <si>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</si>
  <si>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</si>
  <si>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</si>
  <si>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</si>
  <si>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</si>
  <si>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</si>
  <si>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</si>
  <si>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</si>
  <si>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</si>
  <si>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</si>
  <si>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</si>
  <si>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</si>
  <si>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</si>
  <si>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</si>
  <si>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</si>
  <si>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</si>
  <si>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</si>
  <si>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</si>
  <si>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</si>
  <si>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</si>
  <si>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</si>
  <si>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</si>
  <si>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</si>
  <si>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</si>
  <si>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</si>
  <si>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</si>
  <si>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</si>
  <si>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</si>
  <si>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</si>
  <si>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</si>
  <si>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</si>
  <si>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</si>
  <si>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</si>
  <si>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</si>
  <si>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</si>
  <si>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</si>
  <si>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</si>
  <si>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</si>
  <si>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</si>
  <si>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</si>
  <si>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</si>
  <si>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</si>
  <si>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</si>
  <si>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</si>
  <si>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</si>
  <si>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</si>
  <si>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</si>
  <si>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</si>
  <si>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</si>
  <si>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</si>
  <si>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</si>
  <si>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</si>
  <si>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</si>
  <si>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</si>
  <si>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</si>
  <si>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</si>
  <si>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</si>
  <si>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</si>
  <si>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</si>
  <si>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</si>
  <si>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</si>
  <si>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</si>
  <si>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</si>
  <si>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</si>
  <si>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</si>
  <si>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</si>
  <si>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</si>
  <si>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</si>
  <si>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</si>
  <si>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</si>
  <si>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</si>
  <si>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</si>
  <si>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</si>
  <si>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</si>
  <si>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</si>
  <si>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</si>
  <si>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</si>
  <si>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</si>
  <si>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</si>
  <si>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</si>
  <si>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</si>
  <si>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</si>
  <si>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</si>
  <si>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</si>
  <si>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</si>
  <si>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</si>
  <si>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</si>
  <si>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</si>
  <si>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</si>
  <si>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</si>
  <si>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</si>
  <si>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</si>
  <si>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</si>
  <si>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</si>
  <si>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</si>
  <si>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</si>
  <si>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</si>
  <si>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</si>
  <si>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</si>
  <si>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</si>
  <si>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</si>
  <si>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</si>
  <si>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</si>
  <si>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</si>
  <si>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</si>
  <si>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</si>
  <si>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</si>
  <si>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</si>
  <si>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</si>
  <si>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</si>
  <si>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</si>
  <si>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</si>
  <si>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</si>
  <si>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</si>
  <si>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</si>
  <si>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</si>
  <si>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</si>
  <si>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</si>
  <si>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</si>
  <si>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</si>
  <si>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</si>
  <si>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</si>
  <si>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</si>
  <si>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</si>
  <si>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</si>
  <si>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</si>
  <si>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</si>
  <si>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</si>
  <si>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</si>
  <si>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</si>
  <si>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</si>
  <si>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</si>
  <si>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</si>
  <si>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</si>
  <si>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</si>
  <si>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</si>
  <si>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</si>
  <si>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</si>
  <si>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</si>
  <si>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</si>
  <si>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</si>
  <si>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</si>
  <si>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</si>
  <si>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</si>
  <si>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</si>
  <si>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</si>
  <si>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</si>
  <si>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</si>
  <si>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</si>
  <si>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</si>
  <si>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</si>
  <si>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</si>
  <si>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</si>
  <si>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</si>
  <si>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</si>
  <si>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</si>
  <si>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</si>
  <si>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</si>
  <si>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</si>
  <si>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</si>
  <si>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</si>
  <si>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</si>
  <si>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</si>
  <si>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</si>
  <si>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</si>
  <si>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</si>
  <si>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</si>
  <si>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</si>
  <si>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</si>
  <si>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</si>
  <si>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</si>
  <si>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</si>
  <si>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</si>
  <si>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</si>
  <si>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</si>
  <si>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</si>
  <si>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</si>
  <si>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</si>
  <si>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</si>
  <si>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</si>
  <si>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</si>
  <si>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</si>
  <si>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</si>
  <si>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</si>
  <si>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</si>
  <si>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</si>
  <si>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</si>
  <si>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</si>
  <si>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</si>
  <si>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</si>
  <si>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</si>
  <si>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</si>
  <si>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</si>
  <si>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</si>
  <si>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</si>
  <si>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</si>
  <si>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</si>
  <si>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</si>
  <si>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</si>
  <si>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</si>
  <si>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</si>
  <si>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</si>
  <si>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</si>
  <si>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</si>
  <si>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</si>
  <si>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</si>
  <si>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</si>
  <si>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</si>
  <si>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</si>
  <si>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</si>
  <si>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</si>
  <si>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</si>
  <si>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</si>
  <si>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</si>
  <si>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</si>
  <si>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</si>
  <si>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</si>
  <si>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</si>
  <si>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</si>
  <si>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</si>
  <si>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</si>
  <si>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</si>
  <si>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</si>
  <si>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</si>
  <si>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</si>
  <si>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</si>
  <si>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</si>
  <si>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</si>
  <si>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</si>
  <si>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</si>
  <si>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</si>
  <si>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</si>
  <si>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</si>
  <si>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</si>
  <si>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</si>
  <si>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</si>
  <si>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</si>
  <si>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</si>
  <si>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</si>
  <si>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</si>
  <si>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</si>
  <si>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</si>
  <si>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</si>
  <si>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</si>
  <si>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</si>
  <si>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</si>
  <si>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</si>
  <si>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</si>
  <si>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</si>
  <si>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</si>
  <si>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</si>
  <si>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</si>
  <si>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</si>
  <si>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</si>
  <si>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</si>
  <si>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</si>
  <si>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</si>
  <si>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</si>
  <si>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</si>
  <si>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</si>
  <si>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</si>
  <si>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</si>
  <si>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</si>
  <si>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</si>
  <si>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</si>
  <si>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</si>
  <si>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</si>
  <si>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</si>
  <si>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</si>
  <si>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</si>
  <si>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</si>
  <si>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</si>
  <si>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</si>
  <si>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</si>
  <si>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</si>
  <si>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</si>
  <si>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</si>
  <si>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</si>
  <si>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</si>
  <si>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</si>
  <si>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</si>
  <si>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</si>
  <si>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</si>
  <si>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</si>
  <si>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</si>
  <si>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</si>
  <si>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</si>
  <si>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</si>
  <si>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</si>
  <si>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</si>
  <si>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</si>
  <si>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</si>
  <si>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</si>
  <si>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</si>
  <si>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</si>
  <si>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</si>
  <si>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</si>
  <si>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</si>
  <si>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</si>
  <si>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</si>
  <si>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</si>
  <si>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</si>
  <si>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</si>
  <si>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</si>
  <si>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</si>
  <si>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</si>
  <si>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</si>
  <si>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</si>
  <si>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</si>
  <si>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</si>
  <si>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</si>
  <si>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</si>
  <si>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</si>
  <si>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</si>
  <si>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</si>
  <si>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</si>
  <si>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</si>
  <si>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</si>
  <si>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</si>
  <si>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</si>
  <si>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</si>
  <si>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</si>
  <si>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</si>
  <si>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</si>
  <si>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</si>
  <si>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</si>
  <si>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</si>
  <si>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</si>
  <si>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</si>
  <si>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</si>
  <si>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</si>
  <si>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</si>
  <si>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</si>
  <si>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</si>
  <si>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</si>
  <si>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</si>
  <si>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</si>
  <si>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</si>
  <si>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</si>
  <si>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</si>
  <si>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</si>
  <si>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</si>
  <si>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</si>
  <si>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</si>
  <si>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</si>
  <si>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</si>
  <si>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</si>
  <si>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</si>
  <si>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</si>
  <si>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</si>
  <si>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</si>
  <si>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</si>
  <si>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</si>
  <si>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</si>
  <si>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</si>
  <si>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</si>
  <si>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</si>
  <si>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</si>
  <si>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</si>
  <si>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</si>
  <si>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</si>
  <si>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</si>
  <si>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</si>
  <si>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</si>
  <si>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</si>
  <si>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</si>
  <si>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</si>
  <si>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</si>
  <si>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</si>
  <si>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</si>
  <si>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</si>
  <si>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</si>
  <si>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</si>
  <si>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</si>
  <si>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</si>
  <si>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</si>
  <si>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</si>
  <si>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</si>
  <si>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</si>
  <si>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</si>
  <si>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</si>
  <si>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</si>
  <si>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</si>
  <si>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</si>
  <si>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</si>
  <si>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</si>
  <si>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</si>
  <si>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</si>
  <si>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</si>
  <si>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</si>
  <si>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</si>
  <si>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</si>
  <si>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</si>
  <si>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</si>
  <si>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</si>
  <si>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</si>
  <si>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</si>
  <si>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</si>
  <si>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</si>
  <si>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</si>
  <si>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</si>
  <si>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</si>
  <si>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</si>
  <si>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</si>
  <si>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</si>
  <si>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</si>
  <si>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</si>
  <si>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</si>
  <si>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</si>
  <si>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</si>
  <si>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</si>
  <si>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</si>
  <si>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</si>
  <si>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</si>
  <si>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</si>
  <si>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</si>
  <si>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</si>
  <si>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</si>
  <si>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</si>
  <si>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</si>
  <si>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</si>
  <si>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</si>
  <si>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</si>
  <si>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</si>
  <si>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</si>
  <si>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</si>
  <si>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</si>
  <si>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</si>
  <si>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</si>
  <si>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</si>
  <si>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</si>
  <si>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</si>
  <si>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</si>
  <si>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</si>
  <si>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</si>
  <si>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</si>
  <si>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</si>
  <si>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</si>
  <si>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</si>
  <si>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</si>
  <si>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</si>
  <si>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</si>
  <si>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</si>
  <si>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</si>
  <si>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</si>
  <si>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</si>
  <si>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</si>
  <si>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</si>
  <si>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</si>
  <si>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</si>
  <si>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</si>
  <si>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</si>
  <si>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</si>
  <si>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</si>
  <si>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</si>
  <si>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</si>
  <si>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</si>
  <si>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</si>
  <si>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</si>
  <si>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</si>
  <si>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</si>
  <si>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</si>
  <si>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</si>
  <si>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</si>
  <si>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</si>
  <si>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</si>
  <si>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</si>
  <si>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</si>
  <si>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</si>
  <si>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</si>
  <si>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</si>
  <si>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</si>
  <si>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</si>
  <si>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</si>
  <si>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</si>
  <si>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</si>
  <si>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</si>
  <si>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</si>
  <si>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</si>
  <si>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</si>
  <si>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</si>
  <si>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</si>
  <si>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</si>
  <si>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</si>
  <si>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</si>
  <si>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</si>
  <si>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</si>
  <si>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</si>
  <si>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</si>
  <si>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</si>
  <si>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</si>
  <si>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</si>
  <si>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</si>
  <si>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</si>
  <si>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</si>
  <si>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</si>
  <si>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</si>
  <si>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</si>
  <si>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</si>
  <si>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</si>
  <si>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</si>
  <si>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</si>
  <si>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</si>
  <si>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</si>
  <si>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</si>
  <si>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</si>
  <si>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</si>
  <si>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</si>
  <si>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</si>
  <si>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</si>
  <si>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</si>
  <si>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</si>
  <si>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</si>
  <si>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</si>
  <si>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</si>
  <si>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</si>
  <si>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</si>
  <si>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</si>
  <si>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</si>
  <si>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</si>
  <si>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</si>
  <si>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</si>
  <si>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</si>
  <si>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</si>
  <si>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</si>
  <si>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</si>
  <si>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</si>
  <si>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</si>
  <si>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</si>
  <si>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</si>
  <si>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</si>
  <si>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</si>
  <si>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</si>
  <si>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</si>
  <si>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</si>
  <si>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</si>
  <si>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</si>
  <si>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</si>
  <si>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</si>
  <si>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</si>
  <si>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</si>
  <si>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</si>
  <si>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</si>
  <si>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</si>
  <si>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</si>
  <si>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</si>
  <si>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</si>
  <si>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</si>
  <si>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</si>
  <si>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</si>
  <si>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</si>
  <si>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</si>
  <si>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</si>
  <si>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</si>
  <si>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</si>
  <si>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</si>
  <si>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</si>
  <si>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</si>
  <si>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</si>
  <si>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</si>
  <si>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</si>
  <si>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</si>
  <si>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</si>
  <si>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</si>
  <si>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</si>
  <si>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</si>
  <si>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</si>
  <si>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</si>
  <si>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</si>
  <si>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</si>
  <si>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</si>
  <si>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</si>
  <si>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</si>
  <si>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</si>
  <si>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</si>
  <si>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</si>
  <si>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</si>
  <si>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</si>
  <si>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</si>
  <si>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</si>
  <si>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</si>
  <si>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</si>
  <si>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</si>
  <si>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</si>
  <si>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</si>
  <si>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</si>
  <si>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</si>
  <si>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</si>
  <si>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</si>
  <si>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</si>
  <si>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</si>
  <si>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</si>
  <si>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</si>
  <si>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</si>
  <si>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</si>
  <si>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</si>
  <si>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</si>
  <si>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</si>
  <si>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</si>
  <si>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</si>
  <si>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</si>
  <si>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</si>
  <si>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</si>
  <si>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</si>
  <si>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</si>
  <si>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</si>
  <si>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</si>
  <si>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</si>
  <si>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</si>
  <si>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</si>
  <si>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</si>
  <si>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</si>
  <si>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</si>
  <si>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</si>
  <si>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</si>
  <si>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</si>
  <si>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</si>
  <si>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</si>
  <si>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</si>
  <si>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</si>
  <si>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</si>
  <si>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</si>
  <si>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</si>
  <si>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</si>
  <si>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</si>
  <si>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</si>
  <si>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</si>
  <si>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</si>
  <si>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</si>
  <si>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</si>
  <si>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</si>
  <si>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</si>
  <si>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</si>
  <si>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</si>
  <si>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</si>
  <si>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</si>
  <si>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</si>
  <si>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</si>
  <si>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</si>
  <si>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</si>
  <si>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</si>
  <si>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</si>
  <si>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</si>
  <si>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</si>
  <si>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</si>
  <si>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</si>
  <si>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</si>
  <si>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</si>
  <si>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</si>
  <si>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</si>
  <si>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</si>
  <si>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</si>
  <si>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</si>
  <si>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</si>
  <si>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</si>
  <si>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</si>
  <si>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</si>
  <si>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</si>
  <si>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</si>
  <si>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</si>
  <si>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</si>
  <si>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</si>
  <si>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</si>
  <si>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</si>
  <si>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</si>
  <si>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</si>
  <si>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</si>
  <si>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</si>
  <si>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</si>
  <si>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</si>
  <si>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</si>
  <si>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</si>
  <si>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</si>
  <si>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</si>
  <si>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</si>
  <si>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</si>
  <si>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</si>
  <si>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</si>
  <si>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</si>
  <si>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</si>
  <si>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</si>
  <si>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</si>
  <si>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</si>
  <si>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</si>
  <si>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</si>
  <si>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</si>
  <si>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</si>
  <si>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</si>
  <si>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</si>
  <si>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</si>
  <si>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</si>
  <si>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</si>
  <si>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</si>
  <si>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</si>
  <si>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</si>
  <si>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</si>
  <si>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</si>
  <si>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</si>
  <si>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</si>
  <si>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</si>
  <si>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</si>
  <si>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</si>
  <si>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</si>
  <si>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</si>
  <si>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</si>
  <si>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</si>
  <si>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</si>
  <si>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</si>
  <si>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</si>
  <si>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</si>
  <si>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</si>
  <si>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</si>
  <si>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</si>
  <si>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</si>
  <si>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</si>
  <si>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</si>
  <si>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</si>
  <si>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</si>
  <si>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</si>
  <si>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</si>
  <si>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</si>
  <si>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</si>
  <si>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</si>
  <si>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</si>
  <si>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</si>
  <si>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</si>
  <si>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</si>
  <si>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</si>
  <si>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</si>
  <si>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</si>
  <si>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</si>
  <si>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</si>
  <si>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</si>
  <si>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</si>
  <si>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</si>
  <si>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</si>
  <si>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</si>
  <si>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</si>
  <si>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</si>
  <si>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</si>
  <si>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</si>
  <si>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</si>
  <si>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</si>
  <si>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</si>
  <si>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</si>
  <si>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</si>
  <si>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</si>
  <si>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</si>
  <si>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</si>
  <si>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</si>
  <si>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</si>
  <si>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</si>
  <si>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</si>
  <si>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</si>
  <si>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</si>
  <si>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</si>
  <si>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</si>
  <si>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</si>
  <si>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</si>
  <si>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</si>
  <si>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</si>
  <si>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</si>
  <si>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</si>
  <si>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</si>
  <si>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</si>
  <si>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</si>
  <si>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</si>
  <si>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</si>
  <si>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</si>
  <si>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</si>
  <si>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</si>
  <si>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</si>
  <si>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</si>
  <si>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</si>
  <si>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</si>
  <si>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</si>
  <si>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</si>
  <si>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</si>
  <si>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</si>
  <si>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</si>
  <si>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</si>
  <si>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</si>
  <si>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</si>
  <si>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</si>
  <si>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</si>
  <si>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</si>
  <si>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</si>
  <si>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</si>
  <si>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</si>
  <si>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</si>
  <si>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</si>
  <si>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</si>
  <si>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</si>
  <si>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</si>
  <si>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</si>
  <si>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</si>
  <si>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</si>
  <si>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</si>
  <si>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</si>
  <si>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</si>
  <si>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</si>
  <si>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</si>
  <si>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</si>
  <si>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</si>
  <si>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</si>
  <si>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</si>
  <si>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</si>
  <si>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</si>
  <si>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</si>
  <si>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</si>
  <si>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</si>
  <si>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</si>
  <si>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</si>
  <si>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</si>
  <si>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</si>
  <si>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</si>
  <si>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</si>
  <si>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</si>
  <si>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</si>
  <si>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</si>
  <si>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</si>
  <si>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</si>
  <si>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</si>
  <si>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</si>
  <si>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</si>
  <si>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</si>
  <si>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</si>
  <si>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</si>
  <si>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</si>
  <si>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</si>
  <si>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</si>
  <si>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</si>
  <si>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</si>
  <si>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</si>
  <si>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</si>
  <si>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</si>
  <si>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</si>
  <si>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</si>
  <si>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</si>
  <si>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</si>
  <si>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</si>
  <si>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</si>
  <si>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</si>
  <si>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</si>
  <si>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</si>
  <si>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</si>
  <si>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</si>
  <si>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</si>
  <si>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</si>
  <si>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</si>
  <si>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</si>
  <si>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</si>
  <si>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</si>
  <si>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</si>
  <si>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</si>
  <si>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</si>
  <si>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</si>
  <si>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</si>
  <si>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</si>
  <si>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</si>
  <si>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</si>
  <si>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</si>
  <si>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</si>
  <si>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</si>
  <si>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</si>
  <si>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</si>
  <si>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</si>
  <si>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</si>
  <si>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</si>
  <si>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</si>
  <si>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</si>
  <si>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</si>
  <si>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</si>
  <si>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</si>
  <si>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</si>
  <si>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</si>
  <si>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</si>
  <si>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</si>
  <si>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</si>
  <si>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</si>
  <si>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</si>
  <si>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</si>
  <si>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</si>
  <si>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</si>
  <si>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</si>
  <si>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</si>
  <si>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</si>
  <si>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</si>
  <si>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</si>
  <si>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</si>
  <si>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</si>
  <si>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</si>
  <si>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</si>
  <si>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</si>
  <si>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</si>
  <si>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</si>
  <si>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</si>
  <si>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</si>
  <si>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</si>
  <si>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</si>
  <si>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</si>
  <si>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</si>
  <si>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</si>
  <si>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</si>
  <si>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</si>
  <si>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</si>
  <si>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</si>
  <si>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</si>
  <si>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</si>
  <si>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</si>
  <si>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</si>
  <si>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</si>
  <si>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</si>
  <si>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</si>
  <si>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</si>
  <si>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</si>
  <si>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</si>
  <si>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</si>
  <si>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</si>
  <si>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</si>
  <si>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</si>
  <si>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</si>
  <si>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</si>
  <si>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</si>
  <si>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</si>
  <si>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</si>
  <si>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</si>
  <si>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</si>
  <si>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</si>
  <si>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</si>
  <si>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</si>
  <si>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</si>
  <si>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</si>
  <si>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</si>
  <si>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</si>
  <si>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</si>
  <si>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</si>
  <si>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</si>
  <si>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</si>
  <si>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</si>
  <si>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</si>
  <si>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</si>
  <si>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</si>
  <si>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</si>
  <si>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</si>
  <si>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</si>
  <si>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</si>
  <si>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</si>
  <si>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</si>
  <si>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</si>
  <si>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</si>
  <si>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</si>
  <si>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</si>
  <si>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</si>
  <si>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</si>
  <si>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</si>
  <si>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</si>
  <si>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</si>
  <si>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</si>
  <si>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</si>
  <si>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</si>
  <si>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</si>
  <si>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</si>
  <si>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</si>
  <si>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</si>
  <si>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</si>
  <si>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</si>
  <si>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</si>
  <si>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</si>
  <si>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</si>
  <si>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</si>
  <si>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</si>
  <si>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</si>
  <si>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</si>
  <si>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</si>
  <si>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</si>
  <si>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</si>
  <si>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</si>
  <si>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</si>
  <si>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</si>
  <si>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</si>
  <si>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</si>
  <si>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</si>
  <si>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</si>
  <si>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</si>
  <si>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</si>
  <si>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</si>
  <si>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</si>
  <si>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</si>
  <si>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</si>
  <si>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</si>
  <si>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</si>
  <si>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</si>
  <si>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</si>
  <si>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</si>
  <si>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</si>
  <si>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</si>
  <si>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</si>
  <si>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</si>
  <si>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</si>
  <si>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</si>
  <si>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</si>
  <si>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</si>
  <si>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</si>
  <si>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</si>
  <si>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</si>
  <si>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</si>
  <si>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</si>
  <si>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</si>
  <si>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</si>
  <si>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</si>
  <si>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</si>
  <si>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</si>
  <si>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</si>
  <si>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</si>
  <si>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</si>
  <si>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</si>
  <si>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</si>
  <si>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</si>
  <si>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</si>
  <si>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</si>
  <si>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</si>
  <si>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</si>
  <si>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</si>
  <si>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</si>
  <si>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</si>
  <si>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</si>
  <si>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</si>
  <si>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</si>
  <si>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</si>
  <si>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</si>
  <si>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</si>
  <si>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</si>
  <si>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</si>
  <si>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</si>
  <si>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</si>
  <si>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</si>
  <si>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</si>
  <si>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</si>
  <si>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</si>
  <si>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</si>
  <si>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</si>
  <si>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</si>
  <si>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</si>
  <si>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</si>
  <si>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</si>
  <si>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</si>
  <si>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</si>
  <si>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</si>
  <si>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</si>
  <si>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</si>
  <si>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</si>
  <si>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</si>
  <si>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</si>
  <si>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</si>
  <si>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</si>
  <si>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</si>
  <si>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</si>
  <si>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</si>
  <si>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</si>
  <si>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</si>
  <si>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</si>
  <si>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</si>
  <si>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</si>
  <si>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</si>
  <si>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</si>
  <si>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</si>
  <si>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</si>
  <si>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</si>
  <si>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</si>
  <si>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</si>
  <si>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</si>
  <si>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</si>
  <si>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</si>
  <si>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</si>
  <si>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</si>
  <si>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</si>
  <si>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</si>
  <si>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</si>
  <si>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</si>
  <si>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</si>
  <si>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</si>
  <si>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</si>
  <si>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</si>
  <si>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</si>
  <si>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</si>
  <si>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</si>
  <si>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</si>
  <si>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</si>
  <si>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</si>
  <si>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</si>
  <si>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</si>
  <si>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</si>
  <si>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</si>
  <si>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</si>
  <si>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</si>
  <si>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</si>
  <si>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</si>
  <si>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</si>
  <si>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</si>
  <si>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</si>
  <si>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</si>
  <si>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</si>
  <si>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</si>
  <si>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</si>
  <si>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</si>
  <si>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</si>
  <si>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</si>
  <si>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</si>
  <si>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</si>
  <si>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</si>
  <si>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</si>
  <si>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</si>
  <si>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</si>
  <si>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</si>
  <si>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</si>
  <si>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</si>
  <si>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</si>
  <si>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</si>
  <si>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</si>
  <si>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</si>
  <si>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</si>
  <si>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</si>
  <si>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</si>
  <si>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</si>
  <si>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</si>
  <si>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</si>
  <si>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</si>
  <si>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</si>
  <si>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</si>
  <si>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</si>
  <si>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</si>
  <si>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</si>
  <si>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</si>
  <si>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</si>
  <si>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</si>
  <si>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</si>
  <si>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</si>
  <si>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</si>
  <si>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</si>
  <si>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</si>
  <si>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</si>
  <si>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</si>
  <si>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</si>
  <si>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</si>
  <si>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</si>
  <si>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</si>
  <si>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</si>
  <si>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</si>
  <si>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</si>
  <si>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</si>
  <si>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</si>
  <si>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</si>
  <si>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</si>
  <si>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</si>
  <si>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</si>
  <si>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</si>
  <si>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</si>
  <si>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</si>
  <si>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</si>
  <si>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</si>
  <si>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</si>
  <si>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</si>
  <si>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</si>
  <si>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</si>
  <si>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</si>
  <si>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</si>
  <si>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</si>
  <si>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</si>
  <si>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</si>
  <si>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</si>
  <si>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</si>
  <si>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</si>
  <si>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</si>
  <si>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</si>
  <si>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</si>
  <si>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</si>
  <si>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</si>
  <si>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</si>
  <si>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</si>
  <si>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</si>
  <si>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</si>
  <si>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</si>
  <si>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</si>
  <si>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</si>
  <si>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</si>
  <si>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</si>
  <si>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</si>
  <si>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</si>
  <si>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</si>
  <si>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</si>
  <si>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</si>
  <si>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</si>
  <si>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</si>
  <si>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</si>
  <si>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</si>
  <si>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</si>
  <si>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</si>
  <si>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</si>
  <si>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</si>
  <si>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</si>
  <si>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</si>
  <si>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</si>
  <si>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</si>
  <si>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</si>
  <si>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</si>
  <si>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</si>
  <si>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</si>
  <si>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</si>
  <si>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</si>
  <si>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</si>
  <si>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</si>
  <si>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</si>
  <si>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</si>
  <si>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</si>
  <si>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</si>
  <si>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</si>
  <si>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</si>
  <si>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</si>
  <si>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</si>
  <si>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</si>
  <si>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</si>
  <si>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</si>
  <si>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</si>
  <si>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</si>
  <si>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</si>
  <si>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</si>
  <si>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</si>
  <si>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</si>
  <si>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</si>
  <si>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</si>
  <si>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</si>
  <si>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</si>
  <si>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</si>
  <si>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</si>
  <si>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</si>
  <si>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</si>
  <si>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</si>
  <si>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</si>
  <si>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</si>
  <si>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</si>
  <si>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</si>
  <si>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</si>
  <si>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</si>
  <si>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</si>
  <si>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</si>
  <si>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</si>
  <si>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</si>
  <si>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</si>
  <si>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</si>
  <si>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</si>
  <si>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</si>
  <si>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</si>
  <si>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</si>
  <si>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</si>
  <si>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</si>
  <si>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</si>
  <si>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</si>
  <si>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</si>
  <si>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</si>
  <si>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</si>
  <si>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</si>
  <si>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</si>
  <si>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</si>
  <si>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</si>
  <si>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</si>
  <si>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</si>
  <si>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</si>
  <si>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</si>
  <si>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</si>
  <si>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</si>
  <si>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</si>
  <si>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</si>
  <si>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</si>
  <si>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</si>
  <si>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</si>
  <si>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</si>
  <si>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</si>
  <si>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</si>
  <si>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</si>
  <si>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</si>
  <si>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</si>
  <si>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</si>
  <si>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</si>
  <si>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</si>
  <si>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</si>
  <si>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</si>
  <si>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</si>
  <si>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</si>
  <si>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</si>
  <si>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</si>
  <si>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</si>
  <si>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</si>
  <si>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</si>
  <si>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</si>
  <si>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</si>
  <si>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</si>
  <si>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</si>
  <si>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</si>
  <si>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</si>
  <si>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</si>
  <si>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</si>
  <si>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</si>
  <si>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</si>
  <si>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</si>
  <si>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</si>
  <si>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</si>
  <si>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</si>
  <si>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</si>
  <si>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</si>
  <si>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</si>
  <si>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</si>
  <si>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</si>
  <si>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</si>
  <si>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</si>
  <si>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</si>
  <si>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</si>
  <si>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</si>
  <si>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</si>
  <si>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</si>
  <si>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</si>
  <si>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</si>
  <si>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</si>
  <si>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</si>
  <si>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</si>
  <si>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</si>
  <si>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</si>
  <si>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</si>
  <si>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</si>
  <si>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</si>
  <si>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</si>
  <si>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</si>
  <si>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</si>
  <si>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</si>
  <si>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</si>
  <si>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</si>
  <si>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</si>
  <si>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</si>
  <si>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</si>
  <si>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</si>
  <si>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</si>
  <si>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</si>
  <si>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</si>
  <si>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</si>
  <si>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</si>
  <si>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</si>
  <si>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</si>
  <si>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</si>
  <si>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</si>
  <si>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</si>
  <si>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</si>
  <si>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</si>
  <si>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</si>
  <si>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</si>
  <si>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</si>
  <si>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</si>
  <si>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</si>
  <si>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</si>
  <si>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</si>
  <si>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</si>
  <si>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</si>
  <si>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</si>
  <si>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</si>
  <si>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</si>
  <si>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</si>
  <si>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</si>
  <si>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</si>
  <si>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</si>
  <si>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</si>
  <si>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</si>
  <si>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</si>
  <si>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</si>
  <si>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</si>
  <si>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</si>
  <si>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</si>
  <si>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</si>
  <si>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</si>
  <si>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</si>
  <si>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</si>
  <si>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</si>
  <si>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</si>
  <si>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</si>
  <si>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</si>
  <si>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</si>
  <si>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</si>
  <si>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</si>
  <si>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</si>
  <si>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</si>
  <si>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</si>
  <si>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</si>
  <si>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</si>
  <si>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</si>
  <si>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</si>
  <si>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</si>
  <si>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</si>
  <si>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</si>
  <si>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</si>
  <si>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</si>
  <si>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</si>
  <si>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</si>
  <si>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</si>
  <si>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</si>
  <si>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</si>
  <si>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</si>
  <si>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</si>
  <si>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</si>
  <si>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</si>
  <si>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</si>
  <si>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</si>
  <si>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</si>
  <si>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</si>
  <si>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</si>
  <si>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</si>
  <si>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</si>
  <si>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</si>
  <si>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</si>
  <si>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</si>
  <si>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</si>
  <si>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</si>
  <si>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</si>
  <si>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</si>
  <si>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</si>
  <si>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</si>
  <si>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</si>
  <si>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</si>
  <si>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</si>
  <si>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</si>
  <si>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</si>
  <si>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</si>
  <si>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</si>
  <si>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</si>
  <si>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</si>
  <si>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</si>
  <si>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</si>
  <si>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</si>
  <si>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</si>
  <si>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</si>
  <si>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</si>
  <si>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</si>
  <si>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</si>
  <si>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</si>
  <si>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</si>
  <si>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</si>
  <si>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</si>
  <si>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</si>
  <si>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</si>
  <si>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</si>
  <si>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</si>
  <si>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</si>
  <si>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</si>
  <si>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</si>
  <si>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</si>
  <si>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</si>
  <si>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</si>
  <si>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</si>
  <si>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</si>
  <si>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</si>
  <si>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</si>
  <si>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</si>
  <si>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</si>
  <si>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</si>
  <si>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</si>
  <si>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</si>
  <si>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</si>
  <si>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</si>
  <si>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</si>
  <si>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</si>
  <si>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</si>
  <si>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</si>
  <si>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</si>
  <si>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</si>
  <si>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</si>
  <si>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</si>
  <si>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</si>
  <si>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</si>
  <si>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</si>
  <si>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</si>
  <si>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</si>
  <si>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</si>
  <si>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</si>
  <si>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</si>
  <si>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</si>
  <si>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</si>
  <si>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</si>
  <si>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</si>
  <si>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</si>
  <si>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</si>
  <si>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</si>
  <si>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</si>
  <si>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</si>
  <si>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</si>
  <si>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</si>
  <si>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</si>
  <si>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</si>
  <si>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</si>
  <si>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</si>
  <si>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</si>
  <si>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</si>
  <si>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</si>
  <si>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</si>
  <si>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</si>
  <si>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</si>
  <si>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</si>
  <si>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</si>
  <si>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</si>
  <si>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</si>
  <si>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</si>
  <si>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</si>
  <si>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</si>
  <si>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</si>
  <si>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</si>
  <si>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</si>
  <si>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</si>
  <si>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</si>
  <si>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</si>
  <si>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</si>
  <si>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</si>
  <si>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</si>
  <si>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</si>
  <si>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</si>
  <si>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</si>
  <si>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</si>
  <si>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</si>
  <si>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</si>
  <si>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</si>
  <si>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</si>
  <si>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</si>
  <si>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</si>
  <si>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</si>
  <si>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</si>
  <si>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</si>
  <si>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</si>
  <si>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</si>
  <si>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</si>
  <si>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</si>
  <si>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</si>
  <si>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</si>
  <si>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</si>
  <si>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</si>
  <si>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</si>
  <si>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</si>
  <si>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</si>
  <si>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</si>
  <si>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</si>
  <si>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</si>
  <si>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</si>
  <si>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</si>
  <si>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</si>
  <si>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</si>
  <si>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</si>
  <si>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</si>
  <si>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</si>
  <si>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</si>
  <si>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</si>
  <si>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</si>
  <si>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</si>
  <si>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</si>
  <si>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</si>
  <si>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</si>
  <si>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</si>
  <si>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</si>
  <si>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</si>
  <si>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</si>
  <si>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</si>
  <si>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</si>
  <si>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</si>
  <si>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</si>
  <si>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</si>
  <si>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</si>
  <si>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</si>
  <si>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</si>
  <si>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</si>
  <si>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</si>
  <si>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</si>
  <si>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</si>
  <si>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</si>
  <si>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</si>
  <si>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</si>
  <si>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</si>
  <si>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</si>
  <si>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</si>
  <si>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</si>
  <si>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</si>
  <si>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</si>
  <si>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</si>
  <si>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</si>
  <si>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</si>
  <si>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</si>
  <si>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</si>
  <si>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</si>
  <si>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</si>
  <si>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</si>
  <si>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</si>
  <si>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</si>
  <si>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</si>
  <si>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</si>
  <si>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</si>
  <si>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</si>
  <si>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</si>
  <si>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</si>
  <si>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</si>
  <si>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</si>
  <si>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</si>
  <si>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</si>
  <si>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</si>
  <si>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</si>
  <si>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</si>
  <si>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</si>
  <si>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</si>
  <si>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</si>
  <si>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</si>
  <si>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</si>
  <si>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</si>
  <si>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</si>
  <si>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</si>
  <si>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</si>
  <si>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</si>
  <si>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</si>
  <si>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</si>
  <si>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</si>
  <si>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</si>
  <si>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</si>
  <si>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</si>
  <si>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</si>
  <si>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</si>
  <si>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</si>
  <si>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</si>
  <si>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</si>
  <si>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</si>
  <si>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</si>
  <si>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</si>
  <si>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</si>
  <si>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</si>
  <si>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</si>
  <si>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</si>
  <si>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</si>
  <si>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</si>
  <si>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</si>
  <si>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</si>
  <si>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</si>
  <si>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</si>
  <si>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</si>
  <si>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</si>
  <si>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</si>
  <si>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</si>
  <si>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</si>
  <si>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</si>
  <si>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</si>
  <si>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</si>
  <si>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</si>
  <si>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</si>
  <si>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</si>
  <si>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</si>
  <si>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</si>
  <si>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</si>
  <si>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</si>
  <si>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</si>
  <si>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</si>
  <si>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</si>
  <si>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</si>
  <si>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</si>
  <si>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</si>
  <si>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</si>
  <si>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</si>
  <si>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</si>
  <si>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</si>
  <si>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</si>
  <si>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</si>
  <si>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</si>
  <si>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</si>
  <si>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</si>
  <si>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</si>
  <si>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</si>
  <si>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</si>
  <si>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</si>
  <si>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</si>
  <si>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</si>
  <si>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</si>
  <si>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</si>
  <si>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</si>
  <si>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</si>
  <si>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</si>
  <si>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</si>
  <si>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</si>
  <si>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</si>
  <si>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</si>
  <si>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</si>
  <si>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</si>
  <si>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</si>
  <si>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</si>
  <si>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</si>
  <si>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</si>
  <si>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</si>
  <si>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</si>
  <si>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</si>
  <si>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</si>
  <si>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</si>
  <si>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</si>
  <si>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</si>
  <si>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</si>
  <si>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</si>
  <si>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</si>
  <si>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</si>
  <si>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</si>
  <si>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</si>
  <si>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</si>
  <si>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</si>
  <si>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</si>
  <si>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</si>
  <si>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</si>
  <si>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</si>
  <si>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</si>
  <si>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</si>
  <si>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</si>
  <si>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</si>
  <si>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</si>
  <si>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</si>
  <si>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</si>
  <si>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</si>
  <si>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</si>
  <si>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</si>
  <si>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</si>
  <si>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</si>
  <si>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</si>
  <si>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</si>
  <si>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</si>
  <si>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</si>
  <si>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</si>
  <si>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</si>
  <si>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</si>
  <si>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</si>
  <si>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</si>
  <si>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</si>
  <si>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</si>
  <si>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</si>
  <si>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</si>
  <si>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</si>
  <si>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</si>
  <si>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</si>
  <si>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</si>
  <si>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</si>
  <si>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</si>
  <si>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</si>
  <si>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</si>
  <si>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</si>
  <si>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</si>
  <si>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</si>
  <si>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</si>
  <si>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</si>
  <si>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</si>
  <si>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</si>
  <si>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</si>
  <si>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</si>
  <si>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</si>
  <si>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</si>
  <si>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</si>
  <si>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</si>
  <si>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</si>
  <si>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</si>
  <si>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</si>
  <si>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</si>
  <si>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</si>
  <si>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</si>
  <si>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</si>
  <si>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</si>
  <si>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</si>
  <si>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</si>
  <si>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</si>
  <si>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</si>
  <si>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</si>
  <si>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</si>
  <si>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</si>
  <si>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</si>
  <si>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</si>
  <si>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</si>
  <si>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</si>
  <si>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</si>
  <si>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</si>
  <si>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</si>
  <si>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</si>
  <si>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</si>
  <si>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</si>
  <si>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</si>
  <si>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</si>
  <si>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</si>
  <si>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</si>
  <si>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</si>
  <si>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</si>
  <si>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</si>
  <si>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</si>
  <si>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</si>
  <si>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</si>
  <si>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</si>
  <si>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</si>
  <si>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</si>
  <si>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</si>
  <si>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</si>
  <si>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</si>
  <si>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</si>
  <si>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</si>
  <si>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</si>
  <si>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</si>
  <si>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</si>
  <si>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</si>
  <si>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</si>
  <si>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</si>
  <si>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</si>
  <si>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</si>
  <si>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</si>
  <si>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</si>
  <si>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</si>
  <si>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</si>
  <si>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</si>
  <si>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</si>
  <si>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</si>
  <si>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</si>
  <si>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</si>
  <si>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</si>
  <si>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</si>
  <si>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</si>
  <si>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</si>
  <si>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</si>
  <si>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</si>
  <si>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</si>
  <si>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</si>
  <si>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</si>
  <si>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</si>
  <si>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</si>
  <si>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</si>
  <si>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</si>
  <si>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</si>
  <si>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</si>
  <si>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</si>
  <si>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</si>
  <si>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</si>
  <si>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</si>
  <si>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</si>
  <si>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</si>
  <si>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</si>
  <si>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</si>
  <si>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</si>
  <si>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</si>
  <si>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</si>
  <si>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</si>
  <si>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</si>
  <si>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</si>
  <si>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</si>
  <si>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</si>
  <si>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</si>
  <si>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</si>
  <si>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</si>
  <si>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</si>
  <si>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</si>
  <si>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</si>
  <si>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</si>
  <si>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</si>
  <si>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</si>
  <si>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</si>
  <si>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</si>
  <si>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</si>
  <si>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</si>
  <si>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</si>
  <si>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</si>
  <si>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</si>
  <si>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</si>
  <si>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</si>
  <si>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</si>
  <si>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</si>
  <si>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</si>
  <si>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</si>
  <si>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</si>
  <si>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</si>
  <si>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</si>
  <si>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</si>
  <si>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</si>
  <si>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</si>
  <si>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</si>
  <si>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</si>
  <si>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</si>
  <si>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</si>
  <si>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</si>
  <si>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</si>
  <si>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</si>
  <si>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</si>
  <si>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</si>
  <si>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</si>
  <si>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</si>
  <si>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</si>
  <si>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</si>
  <si>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</si>
  <si>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</si>
  <si>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</si>
  <si>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</si>
  <si>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</si>
  <si>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</si>
  <si>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</si>
  <si>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</si>
  <si>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</si>
  <si>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</si>
  <si>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</si>
  <si>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</si>
  <si>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</si>
  <si>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</si>
  <si>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</si>
  <si>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</si>
  <si>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</si>
  <si>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</si>
  <si>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</si>
  <si>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</si>
  <si>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</si>
  <si>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</si>
  <si>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</si>
  <si>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</si>
  <si>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</si>
  <si>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</si>
  <si>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</si>
  <si>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</si>
  <si>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</si>
  <si>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</si>
  <si>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</si>
  <si>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</si>
  <si>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</si>
  <si>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</si>
  <si>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</si>
  <si>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</si>
  <si>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</si>
  <si>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</si>
  <si>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</si>
  <si>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</si>
  <si>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</si>
  <si>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</si>
  <si>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</si>
  <si>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</si>
  <si>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</si>
  <si>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</si>
  <si>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</si>
  <si>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</si>
  <si>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</si>
  <si>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</si>
  <si>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</si>
  <si>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</si>
  <si>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</si>
  <si>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</si>
  <si>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</si>
  <si>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</si>
  <si>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</si>
  <si>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</si>
  <si>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</si>
  <si>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</si>
  <si>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</si>
  <si>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</si>
  <si>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</si>
  <si>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</si>
  <si>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</si>
  <si>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</si>
  <si>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</si>
  <si>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</si>
  <si>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</si>
  <si>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</si>
  <si>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</si>
  <si>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</si>
  <si>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</si>
  <si>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</si>
  <si>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</si>
  <si>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</si>
  <si>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</si>
  <si>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</si>
  <si>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</si>
  <si>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</si>
  <si>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</si>
  <si>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</si>
  <si>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</si>
  <si>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</si>
  <si>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</si>
  <si>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</si>
  <si>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</si>
  <si>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</si>
  <si>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</si>
  <si>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</si>
  <si>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</si>
  <si>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</si>
  <si>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</si>
  <si>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</si>
  <si>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</si>
  <si>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</si>
  <si>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</si>
  <si>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</si>
  <si>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</si>
  <si>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</si>
  <si>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</si>
  <si>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</si>
  <si>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</si>
  <si>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</si>
  <si>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</si>
  <si>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</si>
  <si>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</si>
  <si>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</si>
  <si>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</si>
  <si>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</si>
  <si>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</si>
  <si>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</si>
  <si>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</si>
  <si>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</si>
  <si>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</si>
  <si>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</si>
  <si>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</si>
  <si>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</si>
  <si>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</si>
  <si>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</si>
  <si>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</si>
  <si>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</si>
  <si>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</si>
  <si>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</si>
  <si>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</si>
  <si>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</si>
  <si>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</si>
  <si>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</si>
  <si>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</si>
  <si>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</si>
  <si>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</si>
  <si>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</si>
  <si>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</si>
  <si>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</si>
  <si>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</si>
  <si>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</si>
  <si>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</si>
  <si>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</si>
  <si>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</si>
  <si>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</si>
  <si>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</si>
  <si>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</si>
  <si>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</si>
  <si>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</si>
  <si>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</si>
  <si>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</si>
  <si>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</si>
  <si>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</si>
  <si>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</si>
  <si>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</si>
  <si>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</si>
  <si>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</si>
  <si>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</si>
  <si>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</si>
  <si>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</si>
  <si>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</si>
  <si>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</si>
  <si>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</si>
  <si>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</si>
  <si>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</si>
  <si>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</si>
  <si>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</si>
  <si>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</si>
  <si>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</si>
  <si>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</si>
  <si>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</si>
  <si>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</si>
  <si>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</si>
  <si>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</si>
  <si>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</si>
  <si>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</si>
  <si>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</si>
  <si>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</si>
  <si>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</si>
  <si>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</si>
  <si>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</si>
  <si>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</si>
  <si>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</si>
  <si>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</si>
  <si>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</si>
  <si>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</si>
  <si>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</si>
  <si>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</si>
  <si>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</si>
  <si>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</si>
  <si>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</si>
  <si>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</si>
  <si>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</si>
  <si>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</si>
  <si>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</si>
  <si>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</si>
  <si>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</si>
  <si>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</si>
  <si>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</si>
  <si>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</si>
  <si>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</si>
  <si>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</si>
  <si>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</si>
  <si>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</si>
  <si>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</si>
  <si>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</si>
  <si>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</si>
  <si>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</si>
  <si>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</si>
  <si>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</si>
  <si>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</si>
  <si>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</si>
  <si>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</si>
  <si>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</si>
  <si>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</si>
  <si>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</si>
  <si>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</si>
  <si>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</si>
  <si>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</si>
  <si>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</si>
  <si>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</si>
  <si>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</si>
  <si>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</si>
  <si>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</si>
  <si>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</si>
  <si>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</si>
  <si>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</si>
  <si>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</si>
  <si>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</si>
  <si>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</si>
  <si>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</si>
  <si>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</si>
  <si>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</si>
  <si>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</si>
  <si>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</si>
  <si>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</si>
  <si>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</si>
  <si>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</si>
  <si>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</si>
  <si>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</si>
  <si>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</si>
  <si>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</si>
  <si>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</si>
  <si>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</si>
  <si>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</si>
  <si>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</si>
  <si>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</si>
  <si>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</si>
  <si>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</si>
  <si>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</si>
  <si>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</si>
  <si>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</si>
  <si>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</si>
  <si>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</si>
  <si>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</si>
  <si>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</si>
  <si>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</si>
  <si>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</si>
  <si>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</si>
  <si>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</si>
  <si>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</si>
  <si>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</si>
  <si>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</si>
  <si>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</si>
  <si>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</si>
  <si>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</si>
  <si>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</si>
  <si>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</si>
  <si>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</si>
  <si>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</si>
  <si>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</si>
  <si>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</si>
  <si>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</si>
  <si>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</si>
  <si>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</si>
  <si>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</si>
  <si>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</si>
  <si>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</si>
  <si>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</si>
  <si>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</si>
  <si>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</si>
  <si>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</si>
  <si>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</si>
  <si>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</si>
  <si>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</si>
  <si>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</si>
  <si>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</si>
  <si>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</si>
  <si>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</si>
  <si>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</si>
  <si>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</si>
  <si>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</si>
  <si>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</si>
  <si>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</si>
  <si>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</si>
  <si>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</si>
  <si>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</si>
  <si>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</si>
  <si>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</si>
  <si>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</si>
  <si>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</si>
  <si>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</si>
  <si>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</si>
  <si>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</si>
  <si>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</si>
  <si>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</si>
  <si>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</si>
  <si>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</si>
  <si>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</si>
  <si>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</si>
  <si>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</si>
  <si>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</si>
  <si>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</si>
  <si>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</si>
  <si>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</si>
  <si>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</si>
  <si>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</si>
  <si>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</si>
  <si>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</si>
  <si>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</si>
  <si>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</si>
  <si>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</si>
  <si>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</si>
  <si>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</si>
  <si>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</si>
  <si>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</si>
  <si>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</si>
  <si>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</si>
  <si>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</si>
  <si>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</si>
  <si>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</si>
  <si>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</si>
  <si>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</si>
  <si>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</si>
  <si>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</si>
  <si>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</si>
  <si>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</si>
  <si>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</si>
  <si>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</si>
  <si>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</si>
  <si>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</si>
  <si>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</si>
  <si>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</si>
  <si>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</si>
  <si>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</si>
  <si>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</si>
  <si>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</si>
  <si>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</si>
  <si>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</si>
  <si>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</si>
  <si>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</si>
  <si>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</si>
  <si>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</si>
  <si>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</si>
  <si>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</si>
  <si>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</si>
  <si>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</si>
  <si>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</si>
  <si>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</si>
  <si>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</si>
  <si>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</si>
  <si>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</si>
  <si>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</si>
  <si>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</si>
  <si>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</si>
  <si>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</si>
  <si>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</si>
  <si>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</si>
  <si>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</si>
  <si>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</si>
  <si>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</si>
  <si>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</si>
  <si>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</si>
  <si>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</si>
  <si>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</si>
  <si>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</si>
  <si>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</si>
  <si>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</si>
  <si>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</si>
  <si>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</si>
  <si>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</si>
  <si>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</si>
  <si>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</si>
  <si>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</si>
  <si>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</si>
  <si>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</si>
  <si>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</si>
  <si>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</si>
  <si>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</si>
  <si>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</si>
  <si>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</si>
  <si>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</si>
  <si>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</si>
  <si>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</si>
  <si>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</si>
  <si>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</si>
  <si>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</si>
  <si>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</si>
  <si>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</si>
  <si>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</si>
  <si>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</si>
  <si>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</si>
  <si>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</si>
  <si>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</si>
  <si>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</si>
  <si>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</si>
  <si>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</si>
  <si>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</si>
  <si>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</si>
  <si>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</si>
  <si>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</si>
  <si>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</si>
  <si>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</si>
  <si>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</si>
  <si>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</si>
  <si>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</si>
  <si>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</si>
  <si>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</si>
  <si>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</si>
  <si>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</si>
  <si>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</si>
  <si>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</si>
  <si>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</si>
  <si>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</si>
  <si>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</si>
  <si>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</si>
  <si>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</si>
  <si>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</si>
  <si>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</si>
  <si>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</si>
  <si>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</si>
  <si>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</si>
  <si>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</si>
  <si>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</si>
  <si>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</si>
  <si>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</si>
  <si>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</si>
  <si>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</si>
  <si>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</si>
  <si>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</si>
  <si>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</si>
  <si>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</si>
  <si>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</si>
  <si>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</si>
  <si>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</si>
  <si>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</si>
  <si>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</si>
  <si>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</si>
  <si>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</si>
  <si>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</si>
  <si>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</si>
  <si>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</si>
  <si>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</si>
  <si>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</si>
  <si>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</si>
  <si>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</si>
  <si>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</si>
  <si>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</si>
  <si>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</si>
  <si>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</si>
  <si>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</si>
  <si>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</si>
  <si>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</si>
  <si>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</si>
  <si>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</si>
  <si>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</si>
  <si>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</si>
  <si>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</si>
  <si>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</si>
  <si>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</si>
  <si>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</si>
  <si>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</si>
  <si>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</si>
  <si>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</si>
  <si>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</si>
  <si>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</si>
  <si>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</si>
  <si>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</si>
  <si>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</si>
  <si>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</si>
  <si>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</si>
  <si>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</si>
  <si>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</si>
  <si>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</si>
  <si>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</si>
  <si>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</si>
  <si>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</si>
  <si>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</si>
  <si>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</si>
  <si>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</si>
  <si>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</si>
  <si>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</si>
  <si>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</si>
  <si>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</si>
  <si>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</si>
  <si>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</si>
  <si>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</si>
  <si>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</si>
  <si>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</si>
  <si>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</si>
  <si>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</si>
  <si>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</si>
  <si>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</si>
  <si>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</si>
  <si>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</si>
  <si>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</si>
  <si>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</si>
  <si>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</si>
  <si>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</si>
  <si>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</si>
  <si>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</si>
  <si>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</si>
  <si>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</si>
  <si>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</si>
  <si>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</si>
  <si>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</si>
  <si>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</si>
  <si>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</si>
  <si>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</si>
  <si>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</si>
  <si>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</si>
  <si>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</si>
  <si>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</si>
  <si>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</si>
  <si>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</si>
  <si>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</si>
  <si>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</si>
  <si>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</si>
  <si>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</si>
  <si>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</si>
  <si>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</si>
  <si>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</si>
  <si>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</si>
  <si>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</si>
  <si>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</si>
  <si>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</si>
  <si>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</si>
  <si>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</si>
  <si>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</si>
  <si>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</si>
  <si>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</si>
  <si>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</si>
  <si>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</si>
  <si>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</si>
  <si>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</si>
  <si>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</si>
  <si>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</si>
  <si>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</si>
  <si>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</si>
  <si>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</si>
  <si>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</si>
  <si>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</si>
  <si>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</si>
  <si>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</si>
  <si>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</si>
  <si>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</si>
  <si>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</si>
  <si>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</si>
  <si>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</si>
  <si>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</si>
  <si>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</si>
  <si>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</si>
  <si>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</si>
  <si>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</si>
  <si>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</si>
  <si>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</si>
  <si>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</si>
  <si>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</si>
  <si>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</si>
  <si>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</si>
  <si>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</si>
  <si>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</si>
  <si>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</si>
  <si>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</si>
  <si>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</si>
  <si>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</si>
  <si>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</si>
  <si>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</si>
  <si>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</si>
  <si>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</si>
  <si>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</si>
  <si>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</si>
  <si>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</si>
  <si>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</si>
  <si>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</si>
  <si>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</si>
  <si>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</si>
  <si>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</si>
  <si>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</si>
  <si>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</si>
  <si>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</si>
  <si>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</si>
  <si>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</si>
  <si>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</si>
  <si>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</si>
  <si>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</si>
  <si>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</si>
  <si>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</si>
  <si>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</si>
  <si>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</si>
  <si>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</si>
  <si>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</si>
  <si>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</si>
  <si>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</si>
  <si>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</si>
  <si>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</si>
  <si>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</si>
  <si>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</si>
  <si>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</si>
  <si>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</si>
  <si>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</si>
  <si>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</si>
  <si>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</si>
  <si>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</si>
  <si>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</si>
  <si>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</si>
  <si>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</si>
  <si>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</si>
  <si>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</si>
  <si>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</si>
  <si>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</si>
  <si>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</si>
  <si>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</si>
  <si>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</si>
  <si>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</si>
  <si>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</si>
  <si>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</si>
  <si>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</si>
  <si>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</si>
  <si>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</si>
  <si>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</si>
  <si>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</si>
  <si>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</si>
  <si>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</si>
  <si>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</si>
  <si>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</si>
  <si>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</si>
  <si>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</si>
  <si>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</si>
  <si>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</si>
  <si>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</si>
  <si>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</si>
  <si>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</si>
  <si>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</si>
  <si>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</si>
  <si>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</si>
  <si>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</si>
  <si>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</si>
  <si>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</si>
  <si>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</si>
  <si>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</si>
  <si>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</si>
  <si>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</si>
  <si>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</si>
  <si>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</si>
  <si>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</si>
  <si>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</si>
  <si>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</si>
  <si>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</si>
  <si>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</si>
  <si>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</si>
  <si>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</si>
  <si>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</si>
  <si>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</si>
  <si>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</si>
  <si>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</si>
  <si>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</si>
  <si>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</si>
  <si>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</si>
  <si>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</si>
  <si>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</si>
  <si>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</si>
  <si>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</si>
  <si>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</si>
  <si>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</si>
  <si>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</si>
  <si>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</si>
  <si>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</si>
  <si>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</si>
  <si>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</si>
  <si>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</si>
  <si>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</si>
  <si>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</si>
  <si>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</si>
  <si>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</si>
  <si>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</si>
  <si>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</si>
  <si>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</si>
  <si>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</si>
  <si>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</si>
  <si>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</si>
  <si>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</si>
  <si>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</si>
  <si>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</si>
  <si>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</si>
  <si>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</si>
  <si>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</si>
  <si>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</si>
  <si>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</si>
  <si>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</si>
  <si>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</si>
  <si>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</si>
  <si>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</si>
  <si>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</si>
  <si>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</si>
  <si>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</si>
  <si>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</si>
  <si>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</si>
  <si>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</si>
  <si>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</si>
  <si>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</si>
  <si>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</si>
  <si>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</si>
  <si>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</si>
  <si>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</si>
  <si>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</si>
  <si>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</si>
  <si>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</si>
  <si>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</si>
  <si>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</si>
  <si>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</si>
  <si>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</si>
  <si>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</si>
  <si>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</si>
  <si>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</si>
  <si>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</si>
  <si>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</si>
  <si>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</si>
  <si>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</si>
  <si>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</si>
  <si>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</si>
  <si>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</si>
  <si>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</si>
  <si>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</si>
  <si>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</si>
  <si>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</si>
  <si>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</si>
  <si>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</si>
  <si>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</si>
  <si>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</si>
  <si>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</si>
  <si>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</si>
  <si>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</si>
  <si>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</si>
  <si>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</si>
  <si>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</si>
  <si>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</si>
  <si>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</si>
  <si>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</si>
  <si>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</si>
  <si>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</si>
  <si>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</si>
  <si>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</si>
  <si>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</si>
  <si>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</si>
  <si>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</si>
  <si>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</si>
  <si>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</si>
  <si>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</si>
  <si>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</si>
  <si>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</si>
  <si>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</si>
  <si>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</si>
  <si>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</si>
  <si>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</si>
  <si>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</si>
  <si>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</si>
  <si>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</si>
  <si>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</si>
  <si>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</si>
  <si>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</si>
  <si>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</si>
  <si>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</si>
  <si>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</si>
  <si>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</si>
  <si>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</si>
  <si>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</si>
  <si>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</si>
  <si>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</si>
  <si>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</si>
  <si>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</si>
  <si>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</si>
  <si>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</si>
  <si>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</si>
  <si>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</si>
  <si>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</si>
  <si>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</si>
  <si>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</si>
  <si>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</si>
  <si>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</si>
  <si>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</si>
  <si>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</si>
  <si>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</si>
  <si>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</si>
  <si>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</si>
  <si>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</si>
  <si>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</si>
  <si>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</si>
  <si>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</si>
  <si>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</si>
  <si>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</si>
  <si>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</si>
  <si>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</si>
  <si>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</si>
  <si>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</si>
  <si>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</si>
  <si>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</si>
  <si>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</si>
  <si>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</si>
  <si>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</si>
  <si>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</si>
  <si>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</si>
  <si>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</si>
  <si>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</si>
  <si>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</si>
  <si>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</si>
  <si>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</si>
  <si>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</si>
  <si>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</si>
  <si>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</si>
  <si>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</si>
  <si>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</si>
  <si>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</si>
  <si>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</si>
  <si>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</si>
  <si>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</si>
  <si>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</si>
  <si>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</si>
  <si>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</si>
  <si>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</si>
  <si>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</si>
  <si>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</si>
  <si>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</si>
  <si>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</si>
  <si>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</si>
  <si>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</si>
  <si>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</si>
  <si>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</si>
  <si>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</si>
  <si>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</si>
  <si>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</si>
  <si>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</si>
  <si>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</si>
  <si>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</si>
  <si>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</si>
  <si>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</si>
  <si>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</si>
  <si>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</si>
  <si>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</si>
  <si>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</si>
  <si>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</si>
  <si>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</si>
  <si>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</si>
  <si>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</si>
  <si>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</si>
  <si>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</si>
  <si>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</si>
  <si>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</si>
  <si>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</si>
  <si>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</si>
  <si>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</si>
  <si>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</si>
  <si>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</si>
  <si>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</si>
  <si>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</si>
  <si>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</si>
  <si>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</si>
  <si>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</si>
  <si>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</si>
  <si>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</si>
  <si>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</si>
  <si>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</si>
  <si>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</si>
  <si>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</si>
  <si>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</si>
  <si>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</si>
  <si>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</si>
  <si>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</si>
  <si>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</si>
  <si>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</si>
  <si>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</si>
  <si>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</si>
  <si>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</si>
  <si>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</si>
  <si>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</si>
  <si>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</si>
  <si>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</si>
  <si>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</si>
  <si>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</si>
  <si>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</si>
  <si>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</si>
  <si>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</si>
  <si>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</si>
  <si>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</si>
  <si>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</si>
  <si>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</si>
  <si>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</si>
  <si>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</si>
  <si>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</si>
  <si>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</si>
  <si>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</si>
  <si>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</si>
  <si>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</si>
  <si>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</si>
  <si>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</si>
  <si>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</si>
  <si>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</si>
  <si>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</si>
  <si>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</si>
  <si>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</si>
  <si>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</si>
  <si>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</si>
  <si>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</si>
  <si>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</si>
  <si>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</si>
  <si>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</si>
  <si>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</si>
  <si>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</si>
  <si>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</si>
  <si>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</si>
  <si>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</si>
  <si>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</si>
  <si>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</si>
  <si>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</si>
  <si>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</si>
  <si>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</si>
  <si>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</si>
  <si>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</si>
  <si>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</si>
  <si>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</si>
  <si>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</si>
  <si>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</si>
  <si>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</si>
  <si>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</si>
  <si>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</si>
  <si>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</si>
  <si>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</si>
  <si>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</si>
  <si>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</si>
  <si>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</si>
  <si>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</si>
  <si>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</si>
  <si>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</si>
  <si>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</si>
  <si>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</si>
  <si>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</si>
  <si>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</si>
  <si>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</si>
  <si>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</si>
  <si>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</si>
  <si>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</si>
  <si>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</si>
  <si>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</si>
  <si>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</si>
  <si>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</si>
  <si>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</si>
  <si>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</si>
  <si>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</si>
  <si>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</si>
  <si>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</si>
  <si>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</si>
  <si>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</si>
  <si>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</si>
  <si>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</si>
  <si>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</si>
  <si>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</si>
  <si>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</si>
  <si>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</si>
  <si>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</si>
  <si>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</si>
  <si>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</si>
  <si>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</si>
  <si>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</si>
  <si>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</si>
  <si>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</si>
  <si>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</si>
  <si>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</si>
  <si>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</si>
  <si>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</si>
  <si>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</si>
  <si>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</si>
  <si>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</si>
  <si>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</si>
  <si>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</si>
  <si>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</si>
  <si>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</si>
  <si>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</si>
  <si>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</si>
  <si>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</si>
  <si>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</si>
  <si>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</si>
  <si>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</si>
  <si>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</si>
  <si>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</si>
  <si>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</si>
  <si>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</si>
  <si>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</si>
  <si>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</si>
  <si>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</si>
  <si>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</si>
  <si>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</si>
  <si>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</si>
  <si>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</si>
  <si>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</si>
  <si>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</si>
  <si>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</si>
  <si>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</si>
  <si>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</si>
  <si>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</si>
  <si>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</si>
  <si>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</si>
  <si>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</si>
  <si>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</si>
  <si>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</si>
  <si>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</si>
  <si>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</si>
  <si>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</si>
  <si>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</si>
  <si>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</si>
  <si>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</si>
  <si>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</si>
  <si>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</si>
  <si>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</si>
  <si>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</si>
  <si>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</si>
  <si>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</si>
  <si>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</si>
  <si>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</si>
  <si>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</si>
  <si>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</si>
  <si>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</si>
  <si>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</si>
  <si>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</si>
  <si>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</si>
  <si>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</si>
  <si>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</si>
  <si>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</si>
  <si>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</si>
  <si>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</si>
  <si>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</si>
  <si>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</si>
  <si>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</si>
  <si>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</si>
  <si>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</si>
  <si>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</si>
  <si>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</si>
  <si>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</si>
  <si>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</si>
  <si>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</si>
  <si>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</si>
  <si>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</si>
  <si>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</si>
  <si>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</si>
  <si>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</si>
  <si>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</si>
  <si>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</si>
  <si>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</si>
  <si>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</si>
  <si>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</si>
  <si>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</si>
  <si>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</si>
  <si>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</si>
  <si>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</si>
  <si>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</si>
  <si>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</si>
  <si>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</si>
  <si>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</si>
  <si>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</si>
  <si>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</si>
  <si>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</si>
  <si>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</si>
  <si>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</si>
  <si>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</si>
  <si>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</si>
  <si>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</si>
  <si>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</si>
  <si>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</si>
  <si>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</si>
  <si>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</si>
  <si>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</si>
  <si>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</si>
  <si>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</si>
  <si>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</si>
  <si>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</si>
  <si>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</si>
  <si>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</si>
  <si>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</si>
  <si>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</si>
  <si>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</si>
  <si>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</si>
  <si>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</si>
  <si>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</si>
  <si>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</si>
  <si>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</si>
  <si>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</si>
  <si>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</si>
  <si>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</si>
  <si>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</si>
  <si>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</si>
  <si>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</si>
  <si>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</si>
  <si>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</si>
  <si>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</si>
  <si>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</si>
  <si>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</si>
  <si>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</si>
  <si>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</si>
  <si>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</si>
  <si>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</si>
  <si>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</si>
  <si>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</si>
  <si>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</si>
  <si>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</si>
  <si>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</si>
  <si>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</si>
  <si>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</si>
  <si>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</si>
  <si>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</si>
  <si>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</si>
  <si>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</si>
  <si>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</si>
  <si>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</si>
  <si>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</si>
  <si>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</si>
  <si>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</si>
  <si>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</si>
  <si>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</si>
  <si>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</si>
  <si>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</si>
  <si>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</si>
  <si>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</si>
  <si>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</si>
  <si>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</si>
  <si>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</si>
  <si>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</si>
  <si>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</si>
  <si>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</si>
  <si>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</si>
  <si>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</si>
  <si>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</si>
  <si>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</si>
  <si>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</si>
  <si>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</si>
  <si>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</si>
  <si>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</si>
  <si>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</si>
  <si>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</si>
  <si>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</si>
  <si>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</si>
  <si>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</si>
  <si>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</si>
  <si>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</si>
  <si>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</si>
  <si>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</si>
  <si>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</si>
  <si>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</si>
  <si>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</si>
  <si>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</si>
  <si>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</si>
  <si>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</si>
  <si>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</si>
  <si>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</si>
  <si>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</si>
  <si>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</si>
  <si>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</si>
  <si>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</si>
  <si>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</si>
  <si>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</si>
  <si>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</si>
  <si>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</si>
  <si>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</si>
  <si>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</si>
  <si>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</si>
  <si>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</si>
  <si>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</si>
  <si>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</si>
  <si>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</si>
  <si>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</si>
  <si>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</si>
  <si>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</si>
  <si>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</si>
  <si>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</si>
  <si>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</si>
  <si>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</si>
  <si>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</si>
  <si>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</si>
  <si>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</si>
  <si>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</si>
  <si>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</si>
  <si>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</si>
  <si>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</si>
  <si>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</si>
  <si>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</si>
  <si>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</si>
  <si>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</si>
  <si>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</si>
  <si>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</si>
  <si>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</si>
  <si>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</si>
  <si>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</si>
  <si>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</si>
  <si>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</si>
  <si>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</si>
  <si>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</si>
  <si>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</si>
  <si>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</si>
  <si>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</si>
  <si>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</si>
  <si>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</si>
  <si>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</si>
  <si>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</si>
  <si>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</si>
  <si>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</si>
  <si>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</si>
  <si>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</si>
  <si>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</si>
  <si>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</si>
  <si>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</si>
  <si>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</si>
  <si>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</si>
  <si>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</si>
  <si>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</si>
  <si>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</si>
  <si>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</si>
  <si>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</si>
  <si>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</si>
  <si>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</si>
  <si>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</si>
  <si>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</si>
  <si>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</si>
  <si>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</si>
  <si>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</si>
  <si>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</si>
  <si>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</si>
  <si>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</si>
  <si>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</si>
  <si>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</si>
  <si>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</si>
  <si>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</si>
  <si>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</si>
  <si>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</si>
  <si>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</si>
  <si>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</si>
  <si>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</si>
  <si>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</si>
  <si>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</si>
  <si>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</si>
  <si>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</si>
  <si>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</si>
  <si>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</si>
  <si>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</si>
  <si>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</si>
  <si>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</si>
  <si>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</si>
  <si>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</si>
  <si>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</si>
  <si>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</si>
  <si>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</si>
  <si>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</si>
  <si>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</si>
  <si>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</si>
  <si>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</si>
  <si>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</si>
  <si>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</si>
  <si>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</si>
  <si>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</si>
  <si>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</si>
  <si>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</si>
  <si>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</si>
  <si>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</si>
  <si>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</si>
  <si>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</si>
  <si>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</si>
  <si>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</si>
  <si>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</si>
  <si>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</si>
  <si>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</si>
  <si>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</si>
  <si>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</si>
  <si>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</si>
  <si>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</si>
  <si>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</si>
  <si>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</si>
  <si>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</si>
  <si>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</si>
  <si>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</si>
  <si>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</si>
  <si>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</si>
  <si>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</si>
  <si>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</si>
  <si>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</si>
  <si>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</si>
  <si>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</si>
  <si>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</si>
  <si>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</si>
  <si>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</si>
  <si>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</si>
  <si>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</si>
  <si>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</si>
  <si>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</si>
  <si>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</si>
  <si>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</si>
  <si>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</si>
  <si>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</si>
  <si>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</si>
  <si>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</si>
  <si>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</si>
  <si>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</si>
  <si>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</si>
  <si>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</si>
  <si>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</si>
  <si>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</si>
  <si>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</si>
  <si>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</si>
  <si>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</si>
  <si>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</si>
  <si>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</si>
  <si>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</si>
  <si>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</si>
  <si>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</si>
  <si>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</si>
  <si>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</si>
  <si>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</si>
  <si>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</si>
  <si>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</si>
  <si>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</si>
  <si>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</si>
  <si>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</si>
  <si>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</si>
  <si>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</si>
  <si>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</si>
  <si>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</si>
  <si>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</si>
  <si>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</si>
  <si>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</si>
  <si>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</si>
  <si>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</si>
  <si>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</si>
  <si>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</si>
  <si>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</si>
  <si>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</si>
  <si>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</si>
  <si>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</si>
  <si>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</si>
  <si>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</si>
  <si>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</si>
  <si>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</si>
  <si>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</si>
  <si>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</si>
  <si>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</si>
  <si>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</si>
  <si>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</si>
  <si>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</si>
  <si>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</si>
  <si>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</si>
  <si>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</si>
  <si>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</si>
  <si>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</si>
  <si>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</si>
  <si>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</si>
  <si>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</si>
  <si>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</si>
  <si>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</si>
  <si>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</si>
  <si>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</si>
  <si>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</si>
  <si>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</si>
  <si>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</si>
  <si>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</si>
  <si>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</si>
  <si>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</si>
  <si>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</si>
  <si>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</si>
  <si>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</si>
  <si>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</si>
  <si>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</si>
  <si>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</si>
  <si>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</si>
  <si>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</si>
  <si>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</si>
  <si>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</si>
  <si>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</si>
  <si>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</si>
  <si>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</si>
  <si>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</si>
  <si>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</si>
  <si>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</si>
  <si>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</si>
  <si>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</si>
  <si>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</si>
  <si>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</si>
  <si>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</si>
  <si>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</si>
  <si>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</si>
  <si>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</si>
  <si>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</si>
  <si>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</si>
  <si>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</si>
  <si>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</si>
  <si>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</si>
  <si>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</si>
  <si>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</si>
  <si>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</si>
  <si>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</si>
  <si>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</si>
  <si>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</si>
  <si>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</si>
  <si>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</si>
  <si>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</si>
  <si>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</si>
  <si>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</si>
  <si>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</si>
  <si>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</si>
  <si>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</si>
  <si>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</si>
  <si>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</si>
  <si>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</si>
  <si>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</si>
  <si>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</si>
  <si>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</si>
  <si>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</si>
  <si>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</si>
  <si>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</si>
  <si>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</si>
  <si>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</si>
  <si>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</si>
  <si>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</si>
  <si>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</si>
  <si>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</si>
  <si>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</si>
  <si>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</si>
  <si>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</si>
  <si>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</si>
  <si>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</si>
  <si>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</si>
  <si>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</si>
  <si>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</si>
  <si>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</si>
  <si>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</si>
  <si>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</si>
  <si>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</si>
  <si>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</si>
  <si>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</si>
  <si>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</si>
  <si>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</si>
  <si>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</si>
  <si>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</si>
  <si>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</si>
  <si>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</si>
  <si>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</si>
  <si>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</si>
  <si>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</si>
  <si>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</si>
  <si>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</si>
  <si>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</si>
  <si>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</si>
  <si>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</si>
  <si>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</si>
  <si>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</si>
  <si>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</si>
  <si>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</si>
  <si>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</si>
  <si>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</si>
  <si>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</si>
  <si>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</si>
  <si>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</si>
  <si>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</si>
  <si>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</si>
  <si>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</si>
  <si>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</si>
  <si>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</si>
  <si>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</si>
  <si>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</si>
  <si>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</si>
  <si>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</si>
  <si>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</si>
  <si>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</si>
  <si>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</si>
  <si>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</si>
  <si>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</si>
  <si>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</si>
  <si>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</si>
  <si>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</si>
  <si>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</si>
  <si>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</si>
  <si>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</si>
  <si>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</si>
  <si>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</si>
  <si>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</si>
  <si>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</si>
  <si>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</si>
  <si>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</si>
  <si>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</si>
  <si>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</si>
  <si>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</si>
  <si>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</si>
  <si>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</si>
  <si>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</si>
  <si>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</si>
  <si>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</si>
  <si>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</si>
  <si>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</si>
  <si>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</si>
  <si>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</si>
  <si>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</si>
  <si>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</si>
  <si>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</si>
  <si>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</si>
  <si>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</si>
  <si>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</si>
  <si>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</si>
  <si>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</si>
  <si>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</si>
  <si>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</si>
  <si>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</si>
  <si>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</si>
  <si>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</si>
  <si>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</si>
  <si>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</si>
  <si>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</si>
  <si>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</si>
  <si>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</si>
  <si>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</si>
  <si>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</si>
  <si>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</si>
  <si>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</si>
  <si>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</si>
  <si>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</si>
  <si>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</si>
  <si>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</si>
  <si>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</si>
  <si>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</si>
  <si>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</si>
  <si>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</si>
  <si>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</si>
  <si>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</si>
  <si>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</si>
  <si>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</si>
  <si>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</si>
  <si>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</si>
  <si>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</si>
  <si>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</si>
  <si>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</si>
  <si>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</si>
  <si>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</si>
  <si>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</si>
  <si>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</si>
  <si>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</si>
  <si>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</si>
  <si>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</si>
  <si>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</si>
  <si>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</si>
  <si>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</si>
  <si>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</si>
  <si>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</si>
  <si>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</si>
  <si>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</si>
  <si>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</si>
  <si>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</si>
  <si>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</si>
  <si>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</si>
  <si>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</si>
  <si>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</si>
  <si>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</si>
  <si>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</si>
  <si>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</si>
  <si>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</si>
  <si>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</si>
  <si>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</si>
  <si>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</si>
  <si>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</si>
  <si>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</si>
  <si>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</si>
  <si>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</si>
  <si>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</si>
  <si>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</si>
  <si>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</si>
  <si>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</si>
  <si>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</si>
  <si>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</si>
  <si>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</si>
  <si>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</si>
  <si>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</si>
  <si>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</si>
  <si>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</si>
  <si>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</si>
  <si>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</si>
  <si>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</si>
  <si>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</si>
  <si>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</si>
  <si>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</si>
  <si>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</si>
  <si>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</si>
  <si>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</si>
  <si>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</si>
  <si>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</si>
  <si>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</si>
  <si>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</si>
  <si>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</si>
  <si>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</si>
  <si>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</si>
  <si>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</si>
  <si>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</si>
  <si>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</si>
  <si>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</si>
  <si>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</si>
  <si>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</si>
  <si>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</si>
  <si>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</si>
  <si>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</si>
  <si>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</si>
  <si>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</si>
  <si>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</si>
  <si>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</si>
  <si>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</si>
  <si>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</si>
  <si>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</si>
  <si>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</si>
  <si>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</si>
  <si>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</si>
  <si>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</si>
  <si>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</si>
  <si>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</si>
  <si>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</si>
  <si>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</si>
  <si>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</si>
  <si>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</si>
  <si>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</si>
  <si>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</si>
  <si>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</si>
  <si>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</si>
  <si>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</si>
  <si>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</si>
  <si>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</si>
  <si>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</si>
  <si>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</si>
  <si>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</si>
  <si>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</si>
  <si>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</si>
  <si>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</si>
  <si>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</si>
  <si>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</si>
  <si>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</si>
  <si>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</si>
  <si>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</si>
  <si>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</si>
  <si>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</si>
  <si>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</si>
  <si>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</si>
  <si>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</si>
  <si>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</si>
  <si>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</si>
  <si>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</si>
  <si>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</si>
  <si>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</si>
  <si>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</si>
  <si>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</si>
  <si>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</si>
  <si>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</si>
  <si>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</si>
  <si>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</si>
  <si>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</si>
  <si>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</si>
  <si>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</si>
  <si>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</si>
  <si>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</si>
  <si>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</si>
  <si>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</si>
  <si>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</si>
  <si>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</si>
  <si>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</si>
  <si>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</si>
  <si>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</si>
  <si>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</si>
  <si>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</si>
  <si>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</si>
  <si>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</si>
  <si>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</si>
  <si>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</si>
  <si>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</si>
  <si>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</si>
  <si>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</si>
  <si>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</si>
  <si>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</si>
  <si>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</si>
  <si>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</si>
  <si>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</si>
  <si>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</si>
  <si>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</si>
  <si>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</si>
  <si>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</si>
  <si>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</si>
  <si>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</si>
  <si>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</si>
  <si>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</si>
  <si>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</si>
  <si>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</si>
  <si>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</si>
  <si>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</si>
  <si>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</si>
  <si>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</si>
  <si>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</si>
  <si>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</si>
  <si>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</si>
  <si>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</si>
  <si>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</si>
  <si>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</si>
  <si>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</si>
  <si>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</si>
  <si>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</si>
  <si>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</si>
  <si>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</si>
  <si>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</si>
  <si>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</si>
  <si>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</si>
  <si>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</si>
  <si>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</si>
  <si>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</si>
  <si>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</si>
  <si>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</si>
  <si>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</si>
  <si>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</si>
  <si>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</si>
  <si>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</si>
  <si>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</si>
  <si>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</si>
  <si>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</si>
  <si>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</si>
  <si>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</si>
  <si>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</si>
  <si>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</si>
  <si>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</si>
  <si>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</si>
  <si>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</si>
  <si>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</si>
  <si>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</si>
  <si>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</si>
  <si>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</si>
  <si>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</si>
  <si>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</si>
  <si>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</si>
  <si>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</si>
  <si>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</si>
  <si>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</si>
  <si>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</si>
  <si>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</si>
  <si>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</si>
  <si>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</si>
  <si>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</si>
  <si>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</si>
  <si>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</si>
  <si>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</si>
  <si>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</si>
  <si>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</si>
  <si>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</si>
  <si>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</si>
  <si>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</si>
  <si>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</si>
  <si>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</si>
  <si>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</si>
  <si>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</si>
  <si>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</si>
  <si>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</si>
  <si>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</si>
  <si>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</si>
  <si>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</si>
  <si>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</si>
  <si>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</si>
  <si>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</si>
  <si>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</si>
  <si>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</si>
  <si>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</si>
  <si>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</si>
  <si>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</si>
  <si>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</si>
  <si>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</si>
  <si>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</si>
  <si>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</si>
  <si>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</si>
  <si>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</si>
  <si>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</si>
  <si>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</si>
  <si>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</si>
  <si>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</si>
  <si>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</si>
  <si>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</si>
  <si>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</si>
  <si>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</si>
  <si>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</si>
  <si>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</si>
  <si>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</si>
  <si>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</si>
  <si>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</si>
  <si>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</si>
  <si>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</si>
  <si>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</si>
  <si>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</si>
  <si>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</si>
  <si>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</si>
  <si>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</si>
  <si>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</si>
  <si>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</si>
  <si>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</si>
  <si>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</si>
  <si>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</si>
  <si>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</si>
  <si>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</si>
  <si>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</si>
  <si>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</si>
  <si>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</si>
  <si>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</si>
  <si>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</si>
  <si>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</si>
  <si>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</si>
  <si>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</si>
  <si>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</si>
  <si>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</si>
  <si>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</si>
  <si>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</si>
  <si>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</si>
  <si>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</si>
  <si>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</si>
  <si>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</si>
  <si>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</si>
  <si>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</si>
  <si>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</si>
  <si>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</si>
  <si>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</si>
  <si>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</si>
  <si>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</si>
  <si>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</si>
  <si>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</si>
  <si>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</si>
  <si>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</si>
  <si>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</si>
  <si>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</si>
  <si>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</si>
  <si>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</si>
  <si>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</si>
  <si>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</si>
  <si>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</si>
  <si>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</si>
  <si>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</si>
  <si>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</si>
  <si>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</si>
  <si>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</si>
  <si>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</si>
  <si>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</si>
  <si>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</si>
  <si>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</si>
  <si>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</si>
  <si>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</si>
  <si>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</si>
  <si>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</si>
  <si>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</si>
  <si>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</si>
  <si>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</si>
  <si>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</si>
  <si>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</si>
  <si>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</si>
  <si>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</si>
  <si>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</si>
  <si>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</si>
  <si>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</si>
  <si>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</si>
  <si>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</si>
  <si>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</si>
  <si>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</si>
  <si>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</si>
  <si>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</si>
  <si>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</si>
  <si>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</si>
  <si>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</si>
  <si>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</si>
  <si>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</si>
  <si>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</si>
  <si>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</si>
  <si>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</si>
  <si>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</si>
  <si>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</si>
  <si>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</si>
  <si>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</si>
  <si>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</si>
  <si>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</si>
  <si>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</si>
  <si>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</si>
  <si>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</si>
  <si>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</si>
  <si>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</si>
  <si>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</si>
  <si>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</si>
  <si>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</si>
  <si>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</si>
  <si>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</si>
  <si>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</si>
  <si>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</si>
  <si>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</si>
  <si>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</si>
  <si>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</si>
  <si>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</si>
  <si>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</si>
  <si>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</si>
  <si>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</si>
  <si>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</si>
  <si>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</si>
  <si>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</si>
  <si>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</si>
  <si>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</si>
  <si>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</si>
  <si>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</si>
  <si>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</si>
  <si>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</si>
  <si>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</si>
  <si>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</si>
  <si>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</si>
  <si>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</si>
  <si>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</si>
  <si>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</si>
  <si>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</si>
  <si>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</si>
  <si>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</si>
  <si>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</si>
  <si>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</si>
  <si>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</si>
  <si>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</si>
  <si>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</si>
  <si>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</si>
  <si>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</si>
  <si>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</si>
  <si>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</si>
  <si>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</si>
  <si>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</si>
  <si>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</si>
  <si>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</si>
  <si>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</si>
  <si>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</si>
  <si>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</si>
  <si>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</si>
  <si>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</si>
  <si>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</si>
  <si>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</si>
  <si>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</si>
  <si>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</si>
  <si>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</si>
  <si>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</si>
  <si>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</si>
  <si>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</si>
  <si>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</si>
  <si>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</si>
  <si>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</si>
  <si>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</si>
  <si>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</si>
  <si>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</si>
  <si>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</si>
  <si>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</si>
  <si>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</si>
  <si>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</si>
  <si>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</si>
  <si>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</si>
  <si>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</si>
  <si>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</si>
  <si>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</si>
  <si>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</si>
  <si>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</si>
  <si>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</si>
  <si>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</si>
  <si>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</si>
  <si>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</si>
  <si>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</si>
  <si>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</si>
  <si>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</si>
  <si>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</si>
  <si>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</si>
  <si>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</si>
  <si>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</si>
  <si>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</si>
  <si>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</si>
  <si>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</si>
  <si>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</si>
  <si>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</si>
  <si>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</si>
  <si>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</si>
  <si>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</si>
  <si>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</si>
  <si>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</si>
  <si>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</si>
  <si>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</si>
  <si>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</si>
  <si>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</si>
  <si>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</si>
  <si>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</si>
  <si>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</si>
  <si>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</si>
  <si>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</si>
  <si>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</si>
  <si>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</si>
  <si>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</si>
  <si>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</si>
  <si>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</si>
  <si>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</si>
  <si>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</si>
  <si>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</si>
  <si>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</si>
  <si>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</si>
  <si>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</si>
  <si>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</si>
  <si>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</si>
  <si>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</si>
  <si>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</si>
  <si>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</si>
  <si>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</si>
  <si>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</si>
  <si>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</si>
  <si>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</si>
  <si>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</si>
  <si>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</si>
  <si>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</si>
  <si>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</si>
  <si>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</si>
  <si>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</si>
  <si>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</si>
  <si>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</si>
  <si>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</si>
  <si>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</si>
  <si>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</si>
  <si>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</si>
  <si>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</si>
  <si>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</si>
  <si>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</si>
  <si>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</si>
  <si>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</si>
  <si>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</si>
  <si>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</si>
  <si>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</si>
  <si>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</si>
  <si>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</si>
  <si>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</si>
  <si>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</si>
  <si>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</si>
  <si>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</si>
  <si>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</si>
  <si>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</si>
  <si>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</si>
  <si>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</si>
  <si>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</si>
  <si>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</si>
  <si>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</si>
  <si>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</si>
  <si>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</si>
  <si>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</si>
  <si>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</si>
  <si>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</si>
  <si>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</si>
  <si>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</si>
  <si>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</si>
  <si>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</si>
  <si>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</si>
  <si>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</si>
  <si>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</si>
  <si>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</si>
  <si>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</si>
  <si>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</si>
  <si>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</si>
  <si>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</si>
  <si>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</si>
  <si>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</si>
  <si>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</si>
  <si>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</si>
  <si>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</si>
  <si>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</si>
  <si>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</si>
  <si>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</si>
  <si>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</si>
  <si>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</si>
  <si>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</si>
  <si>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</si>
  <si>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</si>
  <si>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</si>
  <si>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</si>
  <si>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</si>
  <si>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</si>
  <si>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</si>
  <si>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</si>
  <si>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</si>
  <si>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</si>
  <si>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</si>
  <si>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</si>
  <si>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</si>
  <si>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</si>
  <si>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</si>
  <si>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</si>
  <si>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</si>
  <si>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</si>
  <si>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</si>
  <si>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</si>
  <si>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</si>
  <si>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</si>
  <si>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</si>
  <si>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</si>
  <si>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</si>
  <si>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</si>
  <si>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</si>
  <si>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</si>
  <si>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</si>
  <si>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</si>
  <si>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</si>
  <si>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</si>
  <si>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</si>
  <si>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</si>
  <si>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</si>
  <si>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</si>
  <si>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</si>
  <si>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</si>
  <si>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</si>
  <si>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</si>
  <si>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</si>
  <si>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</si>
  <si>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</si>
  <si>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</si>
  <si>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</si>
  <si>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</si>
  <si>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</si>
  <si>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</si>
  <si>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</si>
  <si>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</si>
  <si>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</si>
  <si>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</si>
  <si>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</si>
  <si>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</si>
  <si>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</si>
  <si>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</si>
  <si>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</si>
  <si>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</si>
  <si>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</si>
  <si>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</si>
  <si>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</si>
  <si>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</si>
  <si>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</si>
  <si>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</si>
  <si>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</si>
  <si>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</si>
  <si>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</si>
  <si>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</si>
  <si>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</si>
  <si>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</si>
  <si>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</si>
  <si>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</si>
  <si>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</si>
  <si>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</si>
  <si>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</si>
  <si>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</si>
  <si>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</si>
  <si>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</si>
  <si>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</si>
  <si>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</si>
  <si>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</si>
  <si>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</si>
  <si>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</si>
  <si>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</si>
  <si>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</si>
  <si>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</si>
  <si>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</si>
  <si>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</si>
  <si>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</si>
  <si>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</si>
  <si>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</si>
  <si>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</si>
  <si>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</si>
  <si>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</si>
  <si>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</si>
  <si>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</si>
  <si>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</si>
  <si>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</si>
  <si>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</si>
  <si>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</si>
  <si>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</si>
  <si>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</si>
  <si>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</si>
  <si>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</si>
  <si>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</si>
  <si>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</si>
  <si>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</si>
  <si>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</si>
  <si>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</si>
  <si>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</si>
  <si>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</si>
  <si>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</si>
  <si>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</si>
  <si>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</si>
  <si>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</si>
  <si>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</si>
  <si>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</si>
  <si>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</si>
  <si>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</si>
  <si>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</si>
  <si>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</si>
  <si>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</si>
  <si>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</si>
  <si>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</si>
  <si>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</si>
  <si>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</si>
  <si>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</si>
  <si>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</si>
  <si>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</si>
  <si>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</si>
  <si>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</si>
  <si>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</si>
  <si>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</si>
  <si>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</si>
  <si>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</si>
  <si>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</si>
  <si>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</si>
  <si>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</si>
  <si>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</si>
  <si>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</si>
  <si>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</si>
  <si>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</si>
  <si>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</si>
  <si>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</si>
  <si>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</si>
  <si>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</si>
  <si>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</si>
  <si>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</si>
  <si>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</si>
  <si>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</si>
  <si>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</si>
  <si>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</si>
  <si>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</si>
  <si>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</si>
  <si>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</si>
  <si>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</si>
  <si>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</si>
  <si>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</si>
  <si>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</si>
  <si>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</si>
  <si>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</si>
  <si>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</si>
  <si>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</si>
  <si>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</si>
  <si>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</si>
  <si>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</si>
  <si>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</si>
  <si>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</si>
  <si>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</si>
  <si>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</si>
  <si>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</si>
  <si>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</si>
  <si>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</si>
  <si>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</si>
  <si>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</si>
  <si>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</si>
  <si>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</si>
  <si>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</si>
  <si>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</si>
  <si>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</si>
  <si>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</si>
  <si>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</si>
  <si>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</si>
  <si>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</si>
  <si>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</si>
  <si>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</si>
  <si>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</si>
  <si>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</si>
  <si>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</si>
  <si>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</si>
  <si>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</si>
  <si>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</si>
  <si>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</si>
  <si>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</si>
  <si>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</si>
  <si>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</si>
  <si>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</si>
  <si>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</si>
  <si>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</si>
  <si>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</si>
  <si>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</si>
  <si>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</si>
  <si>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</si>
  <si>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</si>
  <si>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</si>
  <si>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</si>
  <si>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</si>
  <si>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</si>
  <si>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</si>
  <si>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</si>
  <si>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</si>
  <si>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</si>
  <si>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</si>
  <si>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</si>
  <si>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</si>
  <si>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</si>
  <si>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</si>
  <si>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</si>
  <si>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</si>
  <si>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</si>
  <si>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</si>
  <si>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</si>
  <si>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</si>
  <si>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</si>
  <si>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</si>
  <si>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</si>
  <si>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</si>
  <si>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</si>
  <si>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</si>
  <si>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</si>
  <si>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</si>
  <si>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</si>
  <si>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</si>
  <si>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</si>
  <si>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</si>
  <si>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</si>
  <si>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</si>
  <si>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</si>
  <si>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</si>
  <si>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</si>
  <si>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</si>
  <si>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</si>
  <si>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</si>
  <si>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</si>
  <si>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</si>
  <si>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</si>
  <si>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</si>
  <si>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</si>
  <si>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</si>
  <si>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</si>
  <si>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</si>
  <si>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</si>
  <si>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</si>
  <si>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</si>
  <si>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</si>
  <si>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</si>
  <si>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</si>
  <si>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</si>
  <si>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</si>
  <si>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</si>
  <si>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</si>
  <si>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</si>
  <si>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</si>
  <si>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</si>
  <si>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</si>
  <si>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</si>
  <si>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</si>
  <si>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</si>
  <si>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</si>
  <si>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</si>
  <si>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</si>
  <si>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</si>
  <si>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</si>
  <si>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</si>
  <si>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</si>
  <si>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</si>
  <si>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</si>
  <si>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</si>
  <si>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</si>
  <si>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</si>
  <si>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</si>
  <si>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</si>
  <si>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</si>
  <si>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</si>
  <si>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</si>
  <si>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</si>
  <si>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</si>
  <si>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</si>
  <si>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</si>
  <si>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</si>
  <si>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</si>
  <si>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</si>
  <si>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</si>
  <si>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</si>
  <si>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</si>
  <si>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</si>
  <si>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</si>
  <si>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</si>
  <si>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</si>
  <si>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</si>
  <si>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</si>
  <si>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</si>
  <si>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</si>
  <si>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</si>
  <si>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</si>
  <si>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</si>
  <si>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</si>
  <si>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</si>
  <si>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</si>
  <si>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</si>
  <si>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</si>
  <si>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</si>
  <si>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</si>
  <si>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</si>
  <si>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</si>
  <si>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</si>
  <si>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</si>
  <si>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</si>
  <si>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</si>
  <si>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</si>
  <si>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</si>
  <si>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</si>
  <si>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</si>
  <si>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</si>
  <si>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</si>
  <si>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</si>
  <si>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</si>
  <si>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</si>
  <si>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</si>
  <si>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</si>
  <si>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</si>
  <si>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</si>
  <si>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</si>
  <si>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</si>
  <si>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</si>
  <si>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</si>
  <si>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</si>
  <si>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</si>
  <si>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</si>
  <si>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</si>
  <si>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</si>
  <si>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</si>
  <si>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</si>
  <si>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</si>
  <si>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</si>
  <si>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</si>
  <si>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</si>
  <si>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</si>
  <si>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</si>
  <si>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</si>
  <si>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</si>
  <si>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</si>
  <si>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</si>
  <si>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</si>
  <si>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</si>
  <si>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</si>
  <si>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</si>
  <si>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</si>
  <si>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</si>
  <si>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</si>
  <si>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</si>
  <si>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</si>
  <si>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</si>
  <si>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</si>
  <si>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</si>
  <si>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</si>
  <si>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</si>
  <si>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</si>
  <si>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</si>
  <si>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</si>
  <si>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</si>
  <si>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</si>
  <si>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</si>
  <si>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</si>
  <si>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</si>
  <si>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</si>
  <si>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</si>
  <si>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</si>
  <si>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</si>
  <si>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</si>
  <si>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</si>
  <si>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</si>
  <si>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</si>
  <si>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</si>
  <si>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</si>
  <si>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</si>
  <si>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</si>
  <si>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</si>
  <si>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</si>
  <si>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</si>
  <si>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</si>
  <si>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</si>
  <si>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</si>
  <si>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</si>
  <si>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</si>
  <si>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</si>
  <si>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</si>
  <si>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</si>
  <si>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</si>
  <si>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</si>
  <si>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</si>
  <si>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</si>
  <si>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</si>
  <si>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</si>
  <si>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</si>
  <si>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</si>
  <si>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</si>
  <si>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</si>
  <si>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</si>
  <si>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</si>
  <si>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</si>
  <si>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</si>
  <si>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</si>
  <si>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</si>
  <si>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</si>
  <si>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</si>
  <si>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</si>
  <si>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</si>
  <si>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</si>
  <si>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</si>
  <si>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</si>
  <si>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</si>
  <si>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</si>
  <si>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</si>
  <si>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</si>
  <si>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</si>
  <si>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</si>
  <si>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</si>
  <si>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</si>
  <si>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</si>
  <si>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</si>
  <si>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</si>
  <si>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</si>
  <si>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</si>
  <si>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</si>
  <si>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</si>
  <si>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</si>
  <si>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</si>
  <si>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</si>
  <si>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</si>
  <si>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</si>
  <si>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</si>
  <si>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</si>
  <si>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</si>
  <si>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</si>
  <si>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</si>
  <si>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</si>
  <si>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</si>
  <si>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</si>
  <si>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</si>
  <si>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</si>
  <si>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</si>
  <si>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</si>
  <si>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</si>
  <si>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</si>
  <si>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</si>
  <si>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</si>
  <si>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</si>
  <si>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</si>
  <si>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</si>
  <si>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</si>
  <si>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</si>
  <si>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</si>
  <si>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</si>
  <si>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</si>
  <si>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</si>
  <si>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</si>
  <si>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</si>
  <si>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</si>
  <si>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</si>
  <si>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</si>
  <si>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</si>
  <si>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</si>
  <si>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</si>
  <si>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</si>
  <si>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</si>
  <si>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</si>
  <si>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</si>
  <si>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</si>
  <si>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</si>
  <si>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</si>
  <si>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</si>
  <si>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</si>
  <si>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</si>
  <si>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</si>
  <si>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</si>
  <si>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</si>
  <si>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</si>
  <si>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</si>
  <si>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</si>
  <si>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</si>
  <si>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</si>
  <si>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</si>
  <si>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</si>
  <si>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</si>
  <si>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</si>
  <si>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</si>
  <si>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</si>
  <si>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</si>
  <si>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</si>
  <si>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</si>
  <si>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</si>
  <si>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</si>
  <si>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</si>
  <si>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</si>
  <si>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</si>
  <si>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</si>
  <si>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</si>
  <si>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</si>
  <si>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</si>
  <si>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</si>
  <si>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</si>
  <si>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</si>
  <si>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</si>
  <si>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</si>
  <si>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</si>
  <si>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</si>
  <si>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</si>
  <si>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</si>
  <si>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</si>
  <si>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</si>
  <si>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</si>
  <si>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</si>
  <si>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</si>
  <si>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</si>
  <si>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</si>
  <si>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</si>
  <si>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</si>
  <si>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</si>
  <si>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</si>
  <si>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</si>
  <si>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</si>
  <si>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</si>
  <si>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</si>
  <si>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</si>
  <si>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</si>
  <si>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</si>
  <si>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</si>
  <si>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</si>
  <si>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</si>
  <si>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</si>
  <si>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</si>
  <si>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</si>
  <si>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</si>
  <si>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</si>
  <si>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</si>
  <si>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</si>
  <si>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</si>
  <si>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</si>
  <si>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</si>
  <si>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</si>
  <si>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</si>
  <si>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</si>
  <si>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</si>
  <si>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</si>
  <si>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</si>
  <si>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</si>
  <si>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</si>
  <si>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</si>
  <si>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</si>
  <si>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</si>
  <si>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</si>
  <si>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</si>
  <si>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</si>
  <si>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</si>
  <si>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</si>
  <si>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</si>
  <si>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</si>
  <si>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</si>
  <si>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</si>
  <si>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</si>
  <si>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</si>
  <si>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</si>
  <si>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</si>
  <si>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</si>
  <si>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</si>
  <si>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</si>
  <si>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</si>
  <si>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</si>
  <si>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</si>
  <si>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</si>
  <si>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</si>
  <si>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</si>
  <si>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</si>
  <si>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</si>
  <si>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</si>
  <si>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</si>
  <si>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</si>
  <si>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</si>
  <si>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</si>
  <si>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</si>
  <si>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</si>
  <si>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</si>
  <si>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</si>
  <si>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</si>
  <si>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</si>
  <si>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</si>
  <si>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</si>
  <si>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</si>
  <si>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</si>
  <si>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</si>
  <si>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</si>
  <si>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</si>
  <si>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</si>
  <si>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</si>
  <si>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</si>
  <si>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</si>
  <si>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</si>
  <si>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</si>
  <si>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</si>
  <si>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</si>
  <si>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</si>
  <si>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</si>
  <si>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</si>
  <si>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</si>
  <si>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</si>
  <si>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</si>
  <si>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</si>
  <si>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</si>
  <si>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</si>
  <si>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</si>
  <si>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</si>
  <si>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</si>
  <si>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</si>
  <si>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</si>
  <si>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</si>
  <si>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</si>
  <si>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</si>
  <si>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</si>
  <si>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</si>
  <si>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</si>
  <si>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</si>
  <si>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</si>
  <si>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</si>
  <si>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</si>
  <si>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</si>
  <si>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</si>
  <si>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</si>
  <si>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</si>
  <si>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</si>
  <si>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</si>
  <si>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</si>
  <si>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</si>
  <si>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</si>
  <si>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</si>
  <si>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</si>
  <si>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</si>
  <si>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</si>
  <si>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</si>
  <si>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</si>
  <si>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</si>
  <si>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</si>
  <si>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</si>
  <si>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</si>
  <si>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</si>
  <si>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</si>
  <si>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</si>
  <si>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</si>
  <si>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</si>
  <si>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</si>
  <si>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</si>
  <si>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</si>
  <si>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</si>
  <si>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</si>
  <si>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</si>
  <si>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</si>
  <si>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</si>
  <si>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</si>
  <si>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</si>
  <si>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</si>
  <si>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</si>
  <si>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</si>
  <si>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</si>
  <si>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</si>
  <si>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</si>
  <si>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</si>
  <si>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</si>
  <si>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</si>
  <si>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</si>
  <si>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</si>
  <si>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</si>
  <si>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</si>
  <si>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</si>
  <si>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</si>
  <si>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</si>
  <si>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</si>
  <si>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</si>
  <si>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</si>
  <si>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</si>
  <si>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</si>
  <si>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</si>
  <si>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</si>
  <si>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</si>
  <si>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</si>
  <si>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</si>
  <si>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</si>
  <si>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</si>
  <si>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</si>
  <si>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</si>
  <si>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</si>
  <si>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</si>
  <si>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</si>
  <si>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</si>
  <si>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</si>
  <si>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</si>
  <si>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</si>
  <si>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</si>
  <si>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</si>
  <si>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</si>
  <si>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</si>
  <si>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</si>
  <si>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</si>
  <si>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</si>
  <si>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</si>
  <si>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</si>
  <si>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</si>
  <si>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</si>
  <si>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</si>
  <si>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</si>
  <si>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</si>
  <si>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</si>
  <si>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</si>
  <si>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</si>
  <si>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</si>
  <si>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</si>
  <si>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</si>
  <si>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</si>
  <si>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</si>
  <si>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</si>
  <si>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</si>
  <si>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</si>
  <si>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</si>
  <si>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</si>
  <si>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</si>
  <si>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</si>
  <si>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</si>
  <si>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</si>
  <si>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</si>
  <si>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</si>
  <si>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</si>
  <si>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</si>
  <si>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</si>
  <si>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</si>
  <si>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</si>
  <si>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</si>
  <si>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</si>
  <si>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</si>
  <si>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</si>
  <si>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</si>
  <si>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</si>
  <si>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</si>
  <si>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</si>
  <si>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</si>
  <si>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</si>
  <si>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</si>
  <si>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</si>
  <si>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</si>
  <si>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</si>
  <si>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</si>
  <si>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</si>
  <si>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</si>
  <si>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</si>
  <si>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</si>
  <si>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</si>
  <si>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</si>
  <si>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</si>
  <si>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</si>
  <si>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</si>
  <si>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</si>
  <si>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</si>
  <si>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</si>
  <si>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</si>
  <si>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</si>
  <si>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</si>
  <si>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</si>
  <si>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</si>
  <si>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</si>
  <si>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</si>
  <si>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</si>
  <si>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</si>
  <si>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</si>
  <si>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</si>
  <si>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</si>
  <si>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</si>
  <si>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</si>
  <si>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</si>
  <si>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</si>
  <si>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</si>
  <si>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</si>
  <si>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</si>
  <si>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</si>
  <si>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</si>
  <si>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</si>
  <si>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</si>
  <si>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</si>
  <si>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</si>
  <si>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</si>
  <si>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</si>
  <si>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</si>
  <si>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</si>
  <si>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</si>
  <si>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</si>
  <si>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</si>
  <si>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</si>
  <si>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</si>
  <si>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</si>
  <si>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</si>
  <si>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</si>
  <si>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</si>
  <si>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</si>
  <si>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</si>
  <si>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</si>
  <si>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</si>
  <si>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</si>
  <si>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</si>
  <si>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</si>
  <si>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</si>
  <si>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</si>
  <si>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</si>
  <si>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</si>
  <si>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</si>
  <si>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</si>
  <si>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</si>
  <si>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</si>
  <si>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</si>
  <si>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</si>
  <si>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</si>
  <si>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</si>
  <si>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</si>
  <si>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</si>
  <si>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</si>
  <si>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</si>
  <si>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</si>
  <si>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</si>
  <si>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</si>
  <si>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</si>
  <si>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</si>
  <si>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</si>
  <si>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</si>
  <si>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</si>
  <si>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</si>
  <si>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</si>
  <si>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</si>
  <si>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</si>
  <si>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</si>
  <si>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</si>
  <si>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</si>
  <si>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</si>
  <si>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</si>
  <si>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</si>
  <si>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</si>
  <si>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</si>
  <si>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</si>
  <si>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</si>
  <si>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</si>
  <si>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</si>
  <si>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</si>
  <si>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</si>
  <si>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</si>
  <si>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</si>
  <si>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</si>
  <si>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</si>
  <si>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</si>
  <si>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</si>
  <si>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</si>
  <si>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</si>
  <si>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</si>
  <si>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</si>
  <si>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</si>
  <si>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</si>
  <si>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</si>
  <si>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</si>
  <si>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</si>
  <si>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</si>
  <si>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</si>
  <si>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</si>
  <si>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</si>
  <si>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</si>
  <si>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</si>
  <si>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</si>
  <si>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</si>
  <si>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</si>
  <si>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</si>
  <si>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</si>
  <si>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</si>
  <si>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</si>
  <si>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</si>
  <si>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</si>
  <si>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</si>
  <si>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</si>
  <si>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</si>
  <si>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</si>
  <si>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</si>
  <si>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</si>
  <si>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</si>
  <si>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</si>
  <si>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</si>
  <si>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</si>
  <si>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</si>
  <si>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</si>
  <si>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</si>
  <si>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</si>
  <si>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</si>
  <si>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</si>
  <si>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</si>
  <si>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</si>
  <si>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</si>
  <si>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</si>
  <si>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</si>
  <si>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</si>
  <si>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</si>
  <si>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</si>
  <si>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</si>
  <si>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</si>
  <si>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</si>
  <si>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</si>
  <si>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</si>
  <si>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</si>
  <si>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</si>
  <si>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</si>
  <si>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</si>
  <si>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</si>
  <si>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</si>
  <si>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</si>
  <si>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</si>
  <si>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</si>
  <si>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</si>
  <si>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</si>
  <si>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</si>
  <si>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</si>
  <si>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</si>
  <si>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</si>
  <si>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</si>
  <si>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</si>
  <si>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</si>
  <si>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</si>
  <si>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</si>
  <si>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</si>
  <si>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</si>
  <si>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</si>
  <si>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</si>
  <si>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</si>
  <si>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</si>
  <si>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</si>
  <si>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</si>
  <si>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</si>
  <si>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</si>
  <si>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</si>
  <si>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</si>
  <si>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</si>
  <si>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</si>
  <si>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</si>
  <si>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</si>
  <si>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</si>
  <si>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</si>
  <si>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</si>
  <si>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</si>
  <si>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</si>
  <si>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</si>
  <si>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</si>
  <si>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</si>
  <si>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</si>
  <si>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</si>
  <si>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</si>
  <si>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</si>
  <si>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</si>
  <si>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</si>
  <si>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</si>
  <si>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</si>
  <si>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</si>
  <si>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</si>
  <si>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</si>
  <si>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</si>
  <si>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</si>
  <si>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</si>
  <si>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</si>
  <si>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</si>
  <si>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</si>
  <si>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</si>
  <si>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</si>
  <si>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</si>
  <si>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</si>
  <si>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</si>
  <si>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</si>
  <si>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</si>
  <si>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</si>
  <si>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</si>
  <si>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</si>
  <si>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</si>
  <si>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</si>
  <si>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</si>
  <si>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</si>
  <si>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</si>
  <si>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</si>
  <si>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</si>
  <si>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</si>
  <si>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</si>
  <si>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</si>
  <si>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</si>
  <si>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</si>
  <si>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</si>
  <si>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</si>
  <si>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</si>
  <si>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</si>
  <si>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</si>
  <si>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</si>
  <si>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</si>
  <si>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</si>
  <si>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</si>
  <si>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</si>
  <si>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</si>
  <si>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</si>
  <si>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</si>
  <si>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</si>
  <si>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</si>
  <si>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</si>
  <si>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</si>
  <si>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</si>
  <si>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</si>
  <si>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</si>
  <si>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</si>
  <si>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</si>
  <si>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</si>
  <si>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</si>
  <si>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</si>
  <si>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</si>
  <si>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</si>
  <si>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</si>
  <si>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</si>
  <si>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</si>
  <si>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</si>
  <si>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</si>
  <si>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</si>
  <si>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</si>
  <si>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</si>
  <si>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</si>
  <si>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</si>
  <si>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</si>
  <si>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</si>
  <si>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</si>
  <si>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</si>
  <si>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</si>
  <si>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</si>
  <si>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</si>
  <si>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</si>
  <si>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</si>
  <si>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</si>
  <si>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</si>
  <si>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</si>
  <si>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</si>
  <si>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</si>
  <si>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</si>
  <si>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</si>
  <si>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</si>
  <si>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</si>
  <si>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</si>
  <si>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</si>
  <si>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</si>
  <si>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</si>
  <si>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</si>
  <si>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</si>
  <si>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</si>
  <si>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</si>
  <si>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</si>
  <si>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</si>
  <si>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</si>
  <si>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</si>
  <si>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</si>
  <si>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</si>
  <si>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</si>
  <si>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</si>
  <si>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</si>
  <si>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</si>
  <si>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</si>
  <si>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</si>
  <si>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</si>
  <si>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</si>
  <si>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</si>
  <si>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</si>
  <si>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</si>
  <si>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</si>
  <si>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</si>
  <si>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</si>
  <si>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</si>
  <si>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</si>
  <si>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</si>
  <si>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</si>
  <si>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</si>
  <si>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</si>
  <si>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</si>
  <si>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</si>
  <si>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</si>
  <si>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</si>
  <si>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</si>
  <si>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</si>
  <si>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</si>
  <si>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</si>
  <si>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</si>
  <si>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</si>
  <si>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</si>
  <si>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</si>
  <si>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</si>
  <si>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</si>
  <si>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</si>
  <si>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</si>
  <si>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</si>
  <si>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</si>
  <si>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</si>
  <si>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</si>
  <si>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</si>
  <si>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</si>
  <si>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</si>
  <si>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</si>
  <si>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</si>
  <si>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</si>
  <si>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</si>
  <si>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</si>
  <si>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</si>
  <si>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</si>
  <si>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</si>
  <si>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</si>
  <si>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</si>
  <si>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</si>
  <si>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</si>
  <si>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</si>
  <si>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</si>
  <si>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</si>
  <si>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</si>
  <si>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</si>
  <si>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</si>
  <si>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</si>
  <si>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</si>
  <si>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</si>
  <si>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</si>
  <si>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</si>
  <si>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</si>
  <si>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</si>
  <si>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</si>
  <si>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</si>
  <si>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</si>
  <si>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</si>
  <si>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</si>
  <si>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</si>
  <si>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</si>
  <si>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</si>
  <si>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</si>
  <si>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</si>
  <si>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</si>
  <si>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</si>
  <si>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</si>
  <si>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</si>
  <si>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</si>
  <si>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</si>
  <si>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</si>
  <si>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</si>
  <si>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</si>
  <si>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</si>
  <si>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</si>
  <si>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</si>
  <si>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</si>
  <si>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</si>
  <si>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</si>
  <si>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</si>
  <si>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</si>
  <si>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</si>
  <si>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</si>
  <si>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</si>
  <si>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</si>
  <si>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</si>
  <si>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</si>
  <si>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</si>
  <si>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</si>
  <si>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</si>
  <si>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</si>
  <si>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</si>
  <si>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</si>
  <si>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</si>
  <si>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</si>
  <si>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</si>
  <si>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</si>
  <si>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</si>
  <si>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</si>
  <si>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</si>
  <si>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</si>
  <si>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</si>
  <si>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</si>
  <si>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</si>
  <si>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</si>
  <si>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</si>
  <si>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</si>
  <si>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</si>
  <si>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</si>
  <si>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</si>
  <si>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</si>
  <si>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</si>
  <si>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</si>
  <si>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</si>
  <si>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</si>
  <si>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</si>
  <si>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</si>
  <si>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</si>
  <si>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</si>
  <si>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</si>
  <si>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</si>
  <si>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</si>
  <si>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</si>
  <si>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</si>
  <si>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</si>
  <si>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</si>
  <si>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</si>
  <si>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</si>
  <si>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</si>
  <si>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</si>
  <si>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</si>
  <si>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</si>
  <si>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</si>
  <si>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</si>
  <si>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</si>
  <si>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</si>
  <si>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</si>
  <si>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</si>
  <si>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</si>
  <si>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</si>
  <si>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</si>
  <si>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</si>
  <si>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</si>
  <si>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</si>
  <si>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</si>
  <si>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</si>
  <si>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</si>
  <si>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</si>
  <si>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</si>
  <si>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</si>
  <si>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</si>
  <si>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</si>
  <si>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</si>
  <si>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</si>
  <si>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</si>
  <si>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</si>
  <si>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</si>
  <si>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</si>
  <si>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</si>
  <si>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</si>
  <si>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</si>
  <si>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</si>
  <si>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</si>
  <si>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</si>
  <si>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</si>
  <si>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</si>
  <si>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</si>
  <si>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</si>
  <si>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</si>
  <si>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</si>
  <si>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</si>
  <si>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</si>
  <si>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</si>
  <si>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</si>
  <si>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</si>
  <si>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</si>
  <si>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</si>
  <si>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</si>
  <si>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</si>
  <si>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</si>
  <si>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</si>
  <si>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</si>
  <si>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</si>
  <si>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</si>
  <si>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</si>
  <si>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</si>
  <si>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</si>
  <si>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</si>
  <si>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</si>
  <si>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</si>
  <si>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</si>
  <si>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</si>
  <si>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</si>
  <si>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</si>
  <si>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</si>
  <si>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</si>
  <si>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</si>
  <si>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</si>
  <si>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</si>
  <si>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</si>
  <si>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</si>
  <si>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</si>
  <si>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</si>
  <si>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</si>
  <si>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</si>
  <si>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</si>
  <si>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</si>
  <si>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</si>
  <si>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</si>
  <si>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</si>
  <si>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</si>
  <si>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</si>
  <si>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</si>
  <si>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</si>
  <si>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</si>
  <si>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</si>
  <si>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</si>
  <si>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</si>
  <si>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</si>
  <si>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</si>
  <si>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</si>
  <si>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</si>
  <si>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</si>
  <si>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</si>
  <si>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</si>
  <si>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</si>
  <si>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</si>
  <si>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</si>
  <si>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</si>
  <si>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</si>
  <si>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</si>
  <si>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</si>
  <si>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</si>
  <si>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</si>
  <si>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</si>
  <si>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</si>
  <si>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</si>
  <si>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</si>
  <si>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</si>
  <si>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</si>
  <si>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</si>
  <si>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</si>
  <si>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</si>
  <si>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</si>
  <si>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</si>
  <si>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</si>
  <si>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</si>
  <si>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</si>
  <si>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</si>
  <si>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</si>
  <si>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</si>
  <si>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</si>
  <si>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</si>
  <si>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</si>
  <si>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</si>
  <si>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</si>
  <si>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</si>
  <si>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</si>
  <si>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</si>
  <si>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</si>
  <si>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</si>
  <si>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</si>
  <si>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</si>
  <si>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</si>
  <si>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</si>
  <si>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</si>
  <si>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</si>
  <si>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</si>
  <si>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</si>
  <si>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</si>
  <si>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</si>
  <si>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</si>
  <si>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</si>
  <si>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</si>
  <si>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</si>
  <si>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</si>
  <si>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</si>
  <si>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</si>
  <si>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</si>
  <si>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</si>
  <si>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</si>
  <si>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</si>
  <si>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</si>
  <si>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</si>
  <si>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</si>
  <si>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</si>
  <si>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</si>
  <si>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</si>
  <si>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</si>
  <si>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</si>
  <si>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</si>
  <si>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</si>
  <si>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</si>
  <si>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</si>
  <si>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</si>
  <si>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</si>
  <si>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</si>
  <si>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</si>
  <si>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</si>
  <si>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</si>
  <si>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</si>
  <si>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</si>
  <si>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</si>
  <si>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</si>
  <si>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</si>
  <si>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</si>
  <si>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</si>
  <si>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</si>
  <si>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</si>
  <si>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</si>
  <si>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</si>
  <si>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</si>
  <si>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</si>
  <si>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</si>
  <si>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</si>
  <si>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</si>
  <si>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</si>
  <si>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</si>
  <si>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</si>
  <si>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</si>
  <si>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</si>
  <si>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</si>
  <si>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</si>
  <si>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</si>
  <si>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</si>
  <si>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</si>
  <si>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</si>
  <si>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</si>
  <si>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</si>
  <si>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</si>
  <si>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</si>
  <si>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</si>
  <si>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</si>
  <si>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</si>
  <si>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</si>
  <si>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</si>
  <si>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</si>
  <si>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</si>
  <si>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</si>
  <si>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</si>
  <si>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</si>
  <si>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</si>
  <si>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</si>
  <si>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</si>
  <si>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</si>
  <si>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</si>
  <si>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</si>
  <si>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</si>
  <si>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</si>
  <si>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</si>
  <si>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</si>
  <si>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</si>
  <si>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</si>
  <si>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</si>
  <si>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</si>
  <si>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</si>
  <si>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</si>
  <si>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</si>
  <si>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</si>
  <si>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</si>
  <si>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</si>
  <si>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</si>
  <si>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</si>
  <si>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</si>
  <si>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</si>
  <si>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</si>
  <si>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</si>
  <si>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</si>
  <si>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</si>
  <si>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</si>
  <si>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</si>
  <si>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</si>
  <si>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</si>
  <si>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</si>
  <si>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</si>
  <si>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</si>
  <si>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</si>
  <si>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</si>
  <si>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</si>
  <si>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</si>
  <si>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</si>
  <si>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</si>
  <si>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</si>
  <si>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</si>
  <si>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</si>
  <si>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</si>
  <si>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</si>
  <si>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</si>
  <si>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</si>
  <si>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</si>
  <si>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</si>
  <si>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</si>
  <si>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</si>
  <si>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</si>
  <si>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</si>
  <si>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</si>
  <si>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</si>
  <si>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</si>
  <si>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</si>
  <si>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</si>
  <si>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</si>
  <si>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</si>
  <si>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</si>
  <si>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</si>
  <si>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</si>
  <si>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</si>
  <si>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</si>
  <si>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</si>
  <si>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</si>
  <si>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</si>
  <si>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</si>
  <si>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</si>
  <si>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</si>
  <si>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</si>
  <si>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</si>
  <si>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</si>
  <si>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</si>
  <si>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</si>
  <si>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</si>
  <si>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</si>
  <si>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</si>
  <si>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</si>
  <si>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</si>
  <si>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</si>
  <si>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</si>
  <si>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</si>
  <si>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</si>
  <si>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</si>
  <si>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</si>
  <si>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</si>
  <si>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</si>
  <si>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</si>
  <si>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</si>
  <si>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</si>
  <si>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</si>
  <si>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</si>
  <si>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</si>
  <si>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</si>
  <si>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</si>
  <si>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</si>
  <si>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</si>
  <si>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</si>
  <si>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</si>
  <si>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</si>
  <si>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</si>
  <si>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</si>
  <si>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</si>
  <si>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</si>
  <si>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</si>
  <si>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</si>
  <si>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</si>
  <si>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</si>
  <si>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</si>
  <si>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</si>
  <si>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</si>
  <si>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</si>
  <si>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</si>
  <si>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</si>
  <si>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</si>
  <si>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</si>
  <si>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</si>
  <si>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</si>
  <si>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</si>
  <si>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</si>
  <si>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</si>
  <si>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</si>
  <si>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</si>
  <si>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</si>
  <si>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</si>
  <si>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</si>
  <si>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</si>
  <si>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</si>
  <si>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</si>
  <si>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</si>
  <si>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</si>
  <si>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</si>
  <si>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</si>
  <si>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</si>
  <si>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</si>
  <si>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</si>
  <si>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</si>
  <si>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</si>
  <si>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</si>
  <si>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</si>
  <si>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</si>
  <si>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</si>
  <si>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</si>
  <si>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</si>
  <si>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</si>
  <si>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</si>
  <si>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</si>
  <si>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</si>
  <si>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</si>
  <si>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</si>
  <si>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</si>
  <si>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</si>
  <si>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</si>
  <si>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</si>
  <si>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</si>
  <si>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</si>
  <si>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</si>
  <si>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</si>
  <si>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</si>
  <si>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</si>
  <si>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</si>
  <si>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</si>
  <si>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</si>
  <si>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</si>
  <si>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</si>
  <si>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</si>
  <si>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</si>
  <si>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</si>
  <si>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</si>
  <si>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</si>
  <si>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</si>
  <si>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</si>
  <si>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</si>
  <si>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</si>
  <si>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</si>
  <si>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</si>
  <si>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</si>
  <si>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</si>
  <si>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</si>
  <si>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</si>
  <si>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</si>
  <si>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</si>
  <si>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</si>
  <si>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</si>
  <si>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</si>
  <si>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</si>
  <si>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</si>
  <si>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</si>
  <si>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</si>
  <si>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</si>
  <si>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</si>
  <si>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</si>
  <si>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</si>
  <si>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</si>
  <si>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</si>
  <si>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</si>
  <si>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</si>
  <si>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</si>
  <si>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</si>
  <si>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</si>
  <si>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</si>
  <si>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</si>
  <si>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</si>
  <si>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</si>
  <si>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</si>
  <si>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</si>
  <si>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</si>
  <si>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</si>
  <si>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</si>
  <si>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</si>
  <si>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</si>
  <si>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</si>
  <si>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</si>
  <si>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</si>
  <si>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</si>
  <si>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</si>
  <si>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</si>
  <si>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</si>
  <si>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</si>
  <si>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</si>
  <si>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</si>
  <si>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</si>
  <si>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</si>
  <si>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</si>
  <si>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</si>
  <si>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</si>
  <si>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</si>
  <si>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</si>
  <si>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</si>
  <si>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</si>
  <si>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</si>
  <si>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</si>
  <si>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</si>
  <si>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</si>
  <si>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</si>
  <si>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</si>
  <si>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</si>
  <si>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</si>
  <si>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</si>
  <si>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</si>
  <si>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</si>
  <si>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</si>
  <si>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</si>
  <si>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</si>
  <si>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</si>
  <si>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</si>
  <si>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</si>
  <si>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</si>
  <si>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</si>
  <si>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</si>
  <si>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</si>
  <si>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</si>
  <si>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</si>
  <si>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</si>
  <si>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</si>
  <si>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</si>
  <si>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</si>
  <si>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</si>
  <si>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</si>
  <si>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</si>
  <si>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</si>
  <si>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</si>
  <si>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</si>
  <si>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</si>
  <si>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</si>
  <si>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</si>
  <si>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</si>
  <si>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</si>
  <si>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</si>
  <si>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</si>
  <si>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</si>
  <si>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</si>
  <si>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</si>
  <si>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</si>
  <si>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</si>
  <si>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</si>
  <si>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</si>
  <si>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</si>
  <si>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</si>
  <si>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</si>
  <si>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</si>
  <si>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</si>
  <si>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</si>
  <si>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</si>
  <si>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</si>
  <si>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</si>
  <si>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</si>
  <si>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</si>
  <si>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</si>
  <si>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</si>
  <si>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</si>
  <si>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</si>
  <si>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</si>
  <si>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</si>
  <si>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</si>
  <si>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</si>
  <si>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</si>
  <si>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</si>
  <si>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</si>
  <si>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</si>
  <si>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</si>
  <si>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</si>
  <si>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</si>
  <si>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</si>
  <si>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</si>
  <si>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</si>
  <si>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</si>
  <si>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</si>
  <si>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</si>
  <si>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</si>
  <si>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</si>
  <si>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</si>
  <si>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</si>
  <si>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</si>
  <si>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</si>
  <si>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</si>
  <si>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</si>
  <si>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</si>
  <si>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</si>
  <si>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</si>
  <si>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</si>
  <si>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</si>
  <si>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</si>
  <si>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</si>
  <si>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</si>
  <si>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</si>
  <si>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</si>
  <si>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</si>
  <si>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</si>
  <si>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</si>
  <si>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</si>
  <si>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</si>
  <si>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</si>
  <si>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</si>
  <si>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</si>
  <si>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</si>
  <si>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</si>
  <si>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</si>
  <si>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</si>
  <si>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</si>
  <si>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</si>
  <si>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</si>
  <si>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</si>
  <si>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</si>
  <si>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</si>
  <si>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</si>
  <si>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</si>
  <si>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</si>
  <si>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</si>
  <si>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</si>
  <si>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</si>
  <si>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</si>
  <si>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</si>
  <si>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</si>
  <si>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</si>
  <si>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</si>
  <si>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</si>
  <si>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</si>
  <si>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</si>
  <si>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</si>
  <si>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</si>
  <si>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</si>
  <si>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</si>
  <si>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</si>
  <si>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</si>
  <si>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</si>
  <si>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</si>
  <si>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</si>
  <si>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</si>
  <si>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</si>
  <si>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</si>
  <si>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</si>
  <si>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</si>
  <si>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</si>
  <si>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</si>
  <si>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</si>
  <si>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</si>
  <si>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</si>
  <si>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</si>
  <si>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</si>
  <si>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</si>
  <si>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</si>
  <si>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</si>
  <si>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</si>
  <si>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</si>
  <si>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</si>
  <si>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</si>
  <si>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</si>
  <si>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</si>
  <si>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</si>
  <si>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</si>
  <si>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</si>
  <si>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</si>
  <si>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</si>
  <si>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</si>
  <si>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</si>
  <si>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</si>
  <si>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</si>
  <si>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</si>
  <si>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</si>
  <si>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</si>
  <si>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</si>
  <si>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</si>
  <si>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</si>
  <si>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</si>
  <si>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</si>
  <si>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</si>
  <si>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</si>
  <si>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</si>
  <si>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</si>
  <si>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</si>
  <si>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</si>
  <si>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</si>
  <si>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</si>
  <si>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</si>
  <si>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</si>
  <si>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</si>
  <si>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</si>
  <si>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</si>
  <si>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</si>
  <si>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</si>
  <si>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</si>
  <si>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</si>
  <si>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</si>
  <si>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</si>
  <si>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</si>
  <si>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</si>
  <si>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</si>
  <si>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</si>
  <si>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</si>
  <si>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</si>
  <si>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</si>
  <si>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</si>
  <si>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</si>
  <si>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</si>
  <si>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</si>
  <si>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</si>
  <si>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</si>
  <si>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</si>
  <si>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</si>
  <si>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</si>
  <si>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</si>
  <si>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</si>
  <si>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</si>
  <si>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</si>
  <si>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</si>
  <si>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</si>
  <si>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</si>
  <si>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</si>
  <si>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</si>
  <si>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</si>
  <si>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</si>
  <si>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</si>
  <si>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</si>
  <si>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</si>
  <si>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</si>
  <si>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</si>
  <si>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</si>
  <si>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</si>
  <si>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</si>
  <si>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</si>
  <si>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</si>
  <si>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</si>
  <si>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</si>
  <si>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</si>
  <si>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</si>
  <si>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</si>
  <si>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</si>
  <si>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</si>
  <si>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</si>
  <si>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</si>
  <si>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</si>
  <si>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</si>
  <si>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</si>
  <si>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</si>
  <si>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</si>
  <si>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</si>
  <si>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</si>
  <si>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</si>
  <si>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</si>
  <si>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</si>
  <si>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</si>
  <si>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</si>
  <si>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</si>
  <si>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</si>
  <si>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</si>
  <si>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</si>
  <si>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</si>
  <si>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</si>
  <si>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</si>
  <si>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</si>
  <si>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</si>
  <si>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</si>
  <si>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</si>
  <si>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</si>
  <si>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</si>
  <si>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</si>
  <si>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</si>
  <si>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</si>
  <si>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</si>
  <si>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</si>
  <si>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</si>
  <si>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</si>
  <si>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</si>
  <si>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</si>
  <si>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</si>
  <si>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</si>
  <si>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</si>
  <si>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</si>
  <si>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</si>
  <si>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</si>
  <si>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</si>
  <si>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</si>
  <si>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</si>
  <si>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</si>
  <si>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</si>
  <si>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</si>
  <si>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</si>
  <si>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</si>
  <si>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</si>
  <si>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</si>
  <si>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</si>
  <si>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</si>
  <si>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</si>
  <si>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</si>
  <si>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</si>
  <si>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</si>
  <si>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</si>
  <si>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</si>
  <si>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</si>
  <si>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</si>
  <si>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</si>
  <si>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</si>
  <si>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</si>
  <si>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</si>
  <si>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</si>
  <si>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</si>
  <si>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</si>
  <si>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</si>
  <si>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</si>
  <si>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</si>
  <si>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</si>
  <si>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</si>
  <si>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</si>
  <si>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</si>
  <si>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</si>
  <si>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</si>
  <si>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</si>
  <si>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</si>
  <si>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</si>
  <si>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</si>
  <si>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</si>
  <si>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</si>
  <si>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</si>
  <si>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</si>
  <si>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</si>
  <si>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</si>
  <si>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</si>
  <si>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</si>
  <si>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</si>
  <si>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</si>
  <si>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</si>
  <si>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</si>
  <si>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</si>
  <si>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</si>
  <si>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</si>
  <si>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</si>
  <si>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</si>
  <si>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</si>
  <si>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</si>
  <si>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</si>
  <si>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</si>
  <si>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</si>
  <si>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</si>
  <si>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</si>
  <si>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</si>
  <si>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</si>
  <si>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</si>
  <si>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</si>
  <si>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</si>
  <si>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</si>
  <si>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</si>
  <si>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</si>
  <si>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</si>
  <si>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</si>
  <si>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</si>
  <si>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</si>
  <si>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</si>
  <si>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</si>
  <si>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</si>
  <si>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</si>
  <si>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</si>
  <si>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</si>
  <si>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</si>
  <si>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</si>
  <si>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</si>
  <si>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</si>
  <si>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</si>
  <si>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</si>
  <si>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</si>
  <si>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</si>
  <si>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</si>
  <si>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</si>
  <si>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</si>
  <si>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</si>
  <si>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</si>
  <si>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</si>
  <si>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</si>
  <si>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</si>
  <si>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</si>
  <si>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</si>
  <si>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</si>
  <si>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</si>
  <si>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</si>
  <si>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</si>
  <si>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</si>
  <si>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</si>
  <si>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</si>
  <si>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</si>
  <si>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</si>
  <si>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</si>
  <si>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</si>
  <si>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</si>
  <si>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</si>
  <si>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</si>
  <si>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</si>
  <si>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</si>
  <si>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</si>
  <si>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</si>
  <si>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</si>
  <si>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</si>
  <si>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</si>
  <si>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</si>
  <si>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</si>
  <si>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</si>
  <si>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</si>
  <si>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</si>
  <si>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</si>
  <si>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</si>
  <si>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</si>
  <si>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</si>
  <si>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</si>
  <si>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</si>
  <si>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</si>
  <si>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</si>
  <si>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</si>
  <si>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</si>
  <si>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</si>
  <si>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</si>
  <si>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</si>
  <si>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</si>
  <si>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</si>
  <si>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</si>
  <si>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</si>
  <si>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</si>
  <si>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</si>
  <si>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</si>
  <si>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</si>
  <si>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</si>
  <si>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</si>
  <si>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</si>
  <si>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</si>
  <si>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</si>
  <si>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</si>
  <si>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</si>
  <si>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</si>
  <si>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</si>
  <si>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</si>
  <si>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</si>
  <si>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</si>
  <si>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</si>
  <si>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</si>
  <si>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</si>
  <si>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</si>
  <si>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</si>
  <si>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</si>
  <si>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</si>
  <si>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</si>
  <si>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</si>
  <si>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</si>
  <si>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</si>
  <si>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</si>
  <si>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</si>
  <si>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</si>
  <si>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</si>
  <si>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</si>
  <si>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</si>
  <si>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</si>
  <si>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</si>
  <si>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</si>
  <si>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</si>
  <si>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</si>
  <si>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</si>
  <si>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</si>
  <si>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</si>
  <si>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</si>
  <si>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</si>
  <si>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</si>
  <si>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</si>
  <si>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</si>
  <si>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</si>
  <si>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</si>
  <si>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</si>
  <si>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</si>
  <si>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</si>
  <si>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</si>
  <si>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</si>
  <si>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</si>
  <si>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</si>
  <si>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</si>
  <si>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</si>
  <si>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</si>
  <si>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</si>
  <si>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</si>
  <si>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</si>
  <si>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</si>
  <si>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</si>
  <si>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</si>
  <si>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</si>
  <si>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</si>
  <si>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</si>
  <si>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</si>
  <si>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</si>
  <si>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</si>
  <si>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</si>
  <si>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</si>
  <si>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</si>
  <si>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</si>
  <si>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</si>
  <si>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</si>
  <si>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</si>
  <si>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</si>
  <si>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</si>
  <si>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</si>
  <si>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</si>
  <si>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</si>
  <si>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</si>
  <si>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</si>
  <si>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</si>
  <si>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</si>
  <si>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</si>
  <si>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</si>
  <si>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</si>
  <si>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</si>
  <si>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</si>
  <si>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</si>
  <si>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</si>
  <si>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</si>
  <si>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</si>
  <si>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</si>
  <si>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</si>
  <si>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</si>
  <si>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</si>
  <si>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</si>
  <si>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</si>
  <si>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</si>
  <si>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</si>
  <si>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</si>
  <si>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</si>
  <si>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</si>
  <si>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</si>
  <si>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</si>
  <si>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</si>
  <si>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</si>
  <si>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</si>
  <si>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</si>
  <si>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</si>
  <si>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</si>
  <si>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</si>
  <si>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</si>
  <si>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</si>
  <si>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</si>
  <si>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</si>
  <si>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</si>
  <si>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</si>
  <si>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</si>
  <si>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</si>
  <si>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</si>
  <si>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</si>
  <si>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</si>
  <si>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</si>
  <si>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</si>
  <si>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</si>
  <si>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</si>
  <si>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</si>
  <si>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</si>
  <si>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</si>
  <si>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</si>
  <si>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</si>
  <si>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</si>
  <si>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</si>
  <si>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</si>
  <si>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</si>
  <si>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</si>
  <si>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</si>
  <si>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</si>
  <si>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</si>
  <si>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</si>
  <si>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</si>
  <si>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</si>
  <si>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</si>
  <si>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</si>
  <si>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</si>
  <si>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</si>
  <si>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</si>
  <si>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</si>
  <si>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</si>
  <si>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</si>
  <si>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</si>
  <si>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</si>
  <si>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</si>
  <si>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</si>
  <si>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</si>
  <si>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</si>
  <si>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</si>
  <si>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</si>
  <si>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</si>
  <si>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</si>
  <si>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</si>
  <si>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</si>
  <si>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</si>
  <si>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</si>
  <si>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</si>
  <si>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</si>
  <si>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</si>
  <si>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</si>
  <si>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</si>
  <si>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</si>
  <si>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</si>
  <si>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</si>
  <si>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</si>
  <si>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</si>
  <si>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</si>
  <si>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</si>
  <si>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</si>
  <si>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</si>
  <si>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</si>
  <si>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</si>
  <si>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</si>
  <si>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</si>
  <si>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</si>
  <si>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</si>
  <si>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</si>
  <si>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</si>
  <si>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</si>
  <si>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</si>
  <si>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</si>
  <si>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</si>
  <si>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</si>
  <si>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</si>
  <si>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</si>
  <si>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</si>
  <si>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</si>
  <si>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</si>
  <si>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</si>
  <si>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</si>
  <si>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</si>
  <si>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</si>
  <si>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</si>
  <si>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</si>
  <si>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</si>
  <si>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</si>
  <si>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</si>
  <si>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</si>
  <si>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</si>
  <si>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</si>
  <si>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</si>
  <si>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</si>
  <si>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</si>
  <si>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</si>
  <si>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</si>
  <si>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</si>
  <si>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</si>
  <si>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</si>
  <si>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</si>
  <si>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</si>
  <si>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</si>
  <si>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</si>
  <si>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</si>
  <si>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</si>
  <si>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</si>
  <si>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</si>
  <si>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</si>
  <si>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</si>
  <si>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</si>
  <si>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</si>
  <si>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</si>
  <si>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</si>
  <si>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</si>
  <si>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</si>
  <si>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</si>
  <si>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</si>
  <si>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</si>
  <si>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</si>
  <si>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</si>
  <si>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</si>
  <si>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</si>
  <si>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</si>
  <si>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</si>
  <si>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</si>
  <si>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</si>
  <si>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</si>
  <si>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</si>
  <si>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</si>
  <si>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</si>
  <si>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</si>
  <si>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</si>
  <si>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</si>
  <si>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</si>
  <si>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</si>
  <si>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</si>
  <si>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</si>
  <si>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</si>
  <si>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</si>
  <si>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</si>
  <si>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</si>
  <si>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</si>
  <si>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</si>
  <si>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</si>
  <si>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</si>
  <si>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</si>
  <si>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</si>
  <si>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</si>
  <si>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</si>
  <si>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</si>
  <si>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</si>
  <si>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</si>
  <si>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</si>
  <si>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</si>
  <si>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</si>
  <si>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</si>
  <si>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</si>
  <si>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</si>
  <si>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</si>
  <si>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</si>
  <si>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</si>
  <si>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</si>
  <si>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</si>
  <si>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</si>
  <si>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</si>
  <si>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</si>
  <si>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</si>
  <si>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</si>
  <si>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</si>
  <si>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</si>
  <si>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</si>
  <si>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</si>
  <si>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</si>
  <si>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</si>
  <si>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</si>
  <si>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</si>
  <si>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</si>
  <si>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</si>
  <si>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</si>
  <si>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</si>
  <si>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</si>
  <si>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</si>
  <si>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</si>
  <si>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</si>
  <si>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</si>
  <si>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</si>
  <si>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</si>
  <si>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</si>
  <si>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</si>
  <si>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</si>
  <si>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</si>
  <si>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</si>
  <si>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</si>
  <si>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</si>
  <si>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</si>
  <si>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</si>
  <si>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</si>
  <si>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</si>
  <si>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</si>
  <si>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</si>
  <si>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</si>
  <si>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</si>
  <si>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</si>
  <si>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</si>
  <si>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</si>
  <si>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</si>
  <si>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</si>
  <si>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</si>
  <si>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</si>
  <si>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</si>
  <si>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</si>
  <si>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</si>
  <si>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</si>
  <si>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</si>
  <si>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</si>
  <si>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</si>
  <si>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</si>
  <si>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</si>
  <si>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</si>
  <si>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</si>
  <si>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</si>
  <si>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</si>
  <si>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</si>
  <si>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</si>
  <si>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</si>
  <si>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</si>
  <si>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</si>
  <si>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</si>
  <si>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</si>
  <si>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</si>
  <si>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</si>
  <si>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</si>
  <si>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</si>
  <si>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</si>
  <si>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</si>
  <si>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</si>
  <si>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</si>
  <si>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</si>
  <si>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</si>
  <si>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</si>
  <si>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</si>
  <si>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</si>
  <si>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</si>
  <si>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</si>
  <si>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</si>
  <si>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</si>
  <si>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</si>
  <si>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</si>
  <si>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</si>
  <si>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</si>
  <si>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</si>
  <si>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</si>
  <si>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</si>
  <si>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</si>
  <si>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</si>
  <si>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</si>
  <si>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</si>
  <si>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</si>
  <si>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</si>
  <si>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</si>
  <si>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</si>
  <si>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</si>
  <si>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</si>
  <si>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</si>
  <si>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</si>
  <si>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</si>
  <si>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</si>
  <si>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</si>
  <si>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</si>
  <si>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</si>
  <si>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</si>
  <si>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</si>
  <si>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</si>
  <si>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</si>
  <si>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</si>
  <si>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</si>
  <si>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</si>
  <si>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</si>
  <si>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</si>
  <si>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</si>
  <si>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</si>
  <si>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</si>
  <si>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</si>
  <si>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</si>
  <si>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</si>
  <si>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</si>
  <si>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</si>
  <si>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</si>
  <si>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</si>
  <si>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</si>
  <si>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</si>
  <si>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</si>
  <si>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</si>
  <si>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</si>
  <si>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</si>
  <si>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</si>
  <si>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</si>
  <si>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</si>
  <si>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</si>
  <si>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</si>
  <si>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</si>
  <si>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</si>
  <si>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</si>
  <si>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</si>
  <si>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</si>
  <si>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</si>
  <si>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</si>
  <si>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</si>
  <si>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</si>
  <si>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</si>
  <si>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</si>
  <si>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</si>
  <si>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</si>
  <si>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</si>
  <si>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</si>
  <si>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</si>
  <si>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</si>
  <si>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</si>
  <si>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</si>
  <si>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</si>
  <si>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</si>
  <si>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</si>
  <si>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</si>
  <si>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</si>
  <si>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</si>
  <si>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</si>
  <si>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</si>
  <si>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</si>
  <si>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</si>
  <si>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</si>
  <si>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</si>
  <si>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</si>
  <si>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</si>
  <si>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</si>
  <si>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</si>
  <si>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</si>
  <si>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</si>
  <si>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</si>
  <si>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</si>
  <si>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</si>
  <si>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</si>
  <si>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</si>
  <si>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</si>
  <si>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</si>
  <si>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</si>
  <si>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</si>
  <si>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</si>
  <si>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</si>
  <si>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</si>
  <si>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</si>
  <si>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</si>
  <si>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</si>
  <si>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</si>
  <si>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</si>
  <si>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</si>
  <si>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</si>
  <si>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</si>
  <si>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</si>
  <si>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</si>
  <si>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</si>
  <si>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</si>
  <si>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</si>
  <si>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</si>
  <si>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</si>
  <si>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</si>
  <si>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</si>
  <si>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</si>
  <si>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</si>
  <si>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</si>
  <si>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</si>
  <si>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</si>
  <si>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</si>
  <si>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</si>
  <si>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</si>
  <si>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</si>
  <si>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</si>
  <si>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</si>
  <si>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</si>
  <si>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</si>
  <si>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</si>
  <si>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</si>
  <si>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</si>
  <si>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</si>
  <si>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</si>
  <si>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</si>
  <si>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</si>
  <si>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</si>
  <si>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</si>
  <si>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</si>
  <si>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</si>
  <si>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</si>
  <si>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</si>
  <si>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</si>
  <si>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</si>
  <si>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</si>
  <si>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</si>
  <si>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</si>
  <si>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</si>
  <si>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</si>
  <si>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</si>
  <si>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</si>
  <si>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</si>
  <si>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</si>
  <si>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</si>
  <si>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</si>
  <si>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</si>
  <si>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</si>
  <si>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</si>
  <si>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</si>
  <si>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</si>
  <si>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</si>
  <si>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</si>
  <si>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</si>
  <si>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</si>
  <si>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</si>
  <si>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</si>
  <si>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</si>
  <si>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</si>
  <si>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</si>
  <si>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</si>
  <si>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</si>
  <si>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</si>
  <si>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</si>
  <si>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</si>
  <si>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</si>
  <si>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</si>
  <si>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</si>
  <si>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</si>
  <si>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</si>
  <si>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</si>
  <si>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</si>
  <si>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</si>
  <si>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</si>
  <si>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</si>
  <si>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</si>
  <si>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</si>
  <si>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</si>
  <si>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</si>
  <si>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</si>
  <si>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</si>
  <si>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</si>
  <si>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</si>
  <si>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</si>
  <si>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</si>
  <si>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</si>
  <si>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</si>
  <si>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</si>
  <si>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</si>
  <si>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</si>
  <si>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</si>
  <si>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</si>
  <si>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</si>
  <si>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</si>
  <si>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</si>
  <si>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</si>
  <si>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</si>
  <si>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</si>
  <si>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</si>
  <si>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</si>
  <si>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</si>
  <si>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</si>
  <si>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</si>
  <si>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</si>
  <si>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</si>
  <si>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</si>
  <si>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</si>
  <si>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</si>
  <si>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</si>
  <si>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</si>
  <si>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</si>
  <si>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</si>
  <si>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</si>
  <si>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</si>
  <si>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</si>
  <si>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</si>
  <si>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</si>
  <si>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</si>
  <si>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</si>
  <si>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</si>
  <si>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</si>
  <si>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</si>
  <si>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</si>
  <si>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</si>
  <si>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</si>
  <si>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</si>
  <si>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</si>
  <si>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</si>
  <si>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</si>
  <si>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</si>
  <si>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</si>
  <si>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</si>
  <si>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</si>
  <si>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</si>
  <si>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</si>
  <si>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</si>
  <si>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</si>
  <si>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</si>
  <si>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</si>
  <si>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</si>
  <si>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</si>
  <si>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</si>
  <si>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</si>
  <si>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</si>
  <si>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</si>
  <si>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</si>
  <si>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</si>
  <si>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</si>
  <si>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</si>
  <si>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</si>
  <si>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</si>
  <si>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</si>
  <si>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</si>
  <si>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</si>
  <si>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</si>
  <si>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</si>
  <si>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</si>
  <si>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</si>
  <si>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</si>
  <si>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</si>
  <si>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</si>
  <si>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</si>
  <si>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</si>
  <si>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</si>
  <si>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</si>
  <si>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</si>
  <si>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</si>
  <si>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</si>
  <si>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</si>
  <si>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</si>
  <si>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</si>
  <si>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</si>
  <si>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</si>
  <si>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</si>
  <si>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</si>
  <si>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</si>
  <si>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</si>
  <si>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</si>
  <si>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</si>
  <si>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</si>
  <si>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</si>
  <si>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</si>
  <si>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</si>
  <si>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</si>
  <si>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</si>
  <si>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</si>
  <si>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</si>
  <si>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</si>
  <si>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</si>
  <si>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</si>
  <si>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</si>
  <si>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</si>
  <si>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</si>
  <si>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</si>
  <si>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</si>
  <si>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</si>
  <si>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</si>
  <si>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</si>
  <si>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</si>
  <si>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</si>
  <si>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</si>
  <si>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</si>
  <si>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</si>
  <si>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</si>
  <si>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</si>
  <si>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</si>
  <si>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</si>
  <si>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</si>
  <si>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</si>
  <si>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</si>
  <si>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</si>
  <si>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</si>
  <si>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</si>
  <si>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</si>
  <si>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</si>
  <si>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</si>
  <si>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</si>
  <si>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</si>
  <si>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</si>
  <si>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</si>
  <si>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</si>
  <si>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</si>
  <si>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</si>
  <si>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</si>
  <si>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</si>
  <si>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</si>
  <si>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</si>
  <si>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</si>
  <si>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</si>
  <si>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</si>
  <si>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</si>
  <si>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</si>
  <si>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</si>
  <si>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</si>
  <si>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</si>
  <si>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</si>
  <si>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</si>
  <si>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</si>
  <si>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</si>
  <si>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</si>
  <si>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</si>
  <si>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</si>
  <si>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</si>
  <si>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</si>
  <si>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</si>
  <si>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</si>
  <si>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</si>
  <si>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</si>
  <si>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</si>
  <si>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</si>
  <si>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</si>
  <si>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</si>
  <si>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</si>
  <si>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</si>
  <si>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</si>
  <si>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</si>
  <si>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</si>
  <si>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</si>
  <si>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</si>
  <si>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</si>
  <si>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</si>
  <si>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</si>
  <si>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</si>
  <si>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</si>
  <si>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</si>
  <si>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</si>
  <si>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</si>
  <si>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</si>
  <si>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</si>
  <si>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</si>
  <si>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</si>
  <si>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</si>
  <si>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</si>
  <si>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</si>
  <si>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</si>
  <si>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</si>
  <si>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</si>
  <si>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</si>
  <si>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</si>
  <si>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</si>
  <si>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</si>
  <si>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</si>
  <si>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</si>
  <si>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</si>
  <si>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</si>
  <si>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</si>
  <si>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</si>
  <si>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</si>
  <si>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</si>
  <si>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</si>
  <si>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</si>
  <si>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</si>
  <si>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</si>
  <si>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</si>
  <si>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</si>
  <si>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</si>
  <si>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</si>
  <si>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</si>
  <si>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</si>
  <si>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</si>
  <si>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</si>
  <si>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</si>
  <si>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</si>
  <si>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</si>
  <si>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</si>
  <si>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</si>
  <si>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</si>
  <si>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</si>
  <si>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</si>
  <si>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</si>
  <si>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</si>
  <si>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</si>
  <si>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</si>
  <si>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</si>
  <si>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</si>
  <si>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</si>
  <si>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</si>
  <si>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</si>
  <si>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</si>
  <si>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</si>
  <si>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</si>
  <si>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</si>
  <si>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</si>
  <si>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</si>
  <si>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</si>
  <si>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</si>
  <si>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</si>
  <si>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</si>
  <si>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</si>
  <si>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</si>
  <si>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</si>
  <si>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</si>
  <si>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</si>
  <si>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</si>
  <si>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</si>
  <si>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</si>
  <si>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</si>
  <si>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</si>
  <si>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</si>
  <si>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</si>
  <si>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</si>
  <si>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</si>
  <si>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</si>
  <si>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</si>
  <si>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</si>
  <si>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</si>
  <si>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</si>
  <si>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</si>
  <si>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</si>
  <si>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</si>
  <si>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</si>
  <si>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</si>
  <si>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</si>
  <si>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</si>
  <si>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</si>
  <si>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</si>
  <si>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</si>
  <si>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</si>
  <si>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</si>
  <si>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</si>
  <si>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</si>
  <si>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</si>
  <si>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</si>
  <si>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</si>
  <si>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</si>
  <si>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</si>
  <si>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</si>
  <si>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</si>
  <si>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</si>
  <si>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</si>
  <si>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</si>
  <si>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</si>
  <si>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</si>
  <si>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</si>
  <si>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</si>
  <si>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</si>
  <si>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</si>
  <si>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</si>
  <si>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</si>
  <si>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</si>
  <si>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</si>
  <si>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</si>
  <si>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</si>
  <si>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</si>
  <si>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</si>
  <si>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</si>
  <si>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</si>
  <si>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</si>
  <si>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</si>
  <si>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</si>
  <si>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</si>
  <si>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</si>
  <si>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</si>
  <si>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</si>
  <si>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</si>
  <si>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</si>
  <si>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</si>
  <si>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</si>
  <si>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</si>
  <si>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</si>
  <si>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</si>
  <si>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</si>
  <si>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</si>
  <si>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</si>
  <si>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</si>
  <si>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</si>
  <si>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</si>
  <si>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</si>
  <si>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</si>
  <si>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</si>
  <si>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</si>
  <si>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</si>
  <si>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</si>
  <si>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</si>
  <si>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</si>
  <si>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</si>
  <si>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</si>
  <si>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</si>
  <si>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</si>
  <si>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</si>
  <si>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</si>
  <si>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</si>
  <si>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</si>
  <si>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</si>
  <si>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</si>
  <si>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</si>
  <si>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</si>
  <si>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</si>
  <si>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</si>
  <si>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</si>
  <si>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</si>
  <si>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</si>
  <si>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</si>
  <si>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</si>
  <si>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</si>
  <si>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</si>
  <si>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</si>
  <si>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</si>
  <si>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</si>
  <si>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</si>
  <si>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</si>
  <si>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</si>
  <si>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</si>
  <si>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</si>
  <si>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</si>
  <si>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</si>
  <si>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</si>
  <si>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</si>
  <si>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</si>
  <si>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</si>
  <si>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</si>
  <si>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</si>
  <si>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</si>
  <si>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</si>
  <si>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</si>
  <si>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</si>
  <si>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</si>
  <si>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</si>
  <si>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</si>
  <si>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</si>
  <si>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</si>
  <si>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</si>
  <si>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</si>
  <si>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</si>
  <si>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</si>
  <si>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</si>
  <si>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</si>
  <si>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</si>
  <si>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</si>
  <si>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</si>
  <si>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</si>
  <si>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</si>
  <si>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</si>
  <si>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</si>
  <si>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</si>
  <si>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</si>
  <si>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</si>
  <si>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</si>
  <si>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</si>
  <si>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</si>
  <si>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</si>
  <si>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</si>
  <si>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</si>
  <si>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</si>
  <si>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</si>
  <si>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</si>
  <si>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</si>
  <si>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</si>
  <si>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</si>
  <si>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</si>
  <si>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</si>
  <si>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</si>
  <si>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</si>
  <si>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</si>
  <si>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</si>
  <si>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</si>
  <si>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</si>
  <si>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</si>
  <si>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</si>
  <si>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</si>
  <si>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</si>
  <si>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</si>
  <si>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</si>
  <si>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</si>
  <si>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</si>
  <si>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</si>
  <si>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</si>
  <si>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</si>
  <si>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</si>
  <si>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</si>
  <si>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</si>
  <si>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</si>
  <si>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</si>
  <si>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</si>
  <si>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</si>
  <si>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</si>
  <si>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</si>
  <si>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</si>
  <si>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</si>
  <si>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</si>
  <si>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</si>
  <si>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</si>
  <si>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</si>
  <si>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</si>
  <si>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</si>
  <si>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</si>
  <si>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</si>
  <si>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</si>
  <si>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</si>
  <si>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</si>
  <si>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</si>
  <si>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</si>
  <si>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</si>
  <si>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</si>
  <si>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</si>
  <si>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</si>
  <si>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</si>
  <si>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</si>
  <si>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</si>
  <si>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</si>
  <si>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</si>
  <si>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</si>
  <si>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</si>
  <si>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</si>
  <si>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</si>
  <si>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</si>
  <si>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</si>
  <si>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</si>
  <si>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</si>
  <si>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</si>
  <si>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</si>
  <si>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</si>
  <si>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</si>
  <si>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</si>
  <si>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</si>
  <si>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</si>
  <si>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</si>
  <si>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</si>
  <si>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</si>
  <si>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</si>
  <si>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</si>
  <si>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</si>
  <si>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</si>
  <si>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</si>
  <si>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</si>
  <si>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</si>
  <si>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</si>
  <si>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</si>
  <si>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</si>
  <si>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</si>
  <si>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</si>
  <si>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</si>
  <si>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</si>
  <si>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</si>
  <si>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</si>
  <si>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</si>
  <si>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</si>
  <si>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</si>
  <si>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</si>
  <si>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</si>
  <si>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</si>
  <si>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</si>
  <si>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</si>
  <si>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</si>
  <si>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</si>
  <si>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</si>
  <si>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</si>
  <si>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</si>
  <si>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</si>
  <si>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</si>
  <si>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</si>
  <si>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</si>
  <si>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</si>
  <si>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</si>
  <si>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</si>
  <si>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</si>
  <si>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</si>
  <si>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</si>
  <si>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</si>
  <si>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</si>
  <si>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</si>
  <si>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</si>
  <si>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</si>
  <si>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</si>
  <si>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</si>
  <si>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</si>
  <si>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</si>
  <si>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</si>
  <si>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</si>
  <si>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</si>
  <si>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</si>
  <si>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</si>
  <si>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</si>
  <si>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</si>
  <si>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</si>
  <si>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</si>
  <si>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</si>
  <si>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</si>
  <si>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</si>
  <si>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</si>
  <si>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</si>
  <si>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</si>
  <si>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</si>
  <si>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</si>
  <si>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</si>
  <si>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</si>
  <si>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</si>
  <si>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</si>
  <si>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</si>
  <si>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</si>
  <si>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</si>
  <si>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</si>
  <si>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</si>
  <si>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</si>
  <si>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</si>
  <si>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</si>
  <si>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</si>
  <si>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</si>
  <si>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</si>
  <si>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</si>
  <si>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</si>
  <si>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</si>
  <si>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</si>
  <si>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</si>
  <si>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</si>
  <si>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</si>
  <si>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</si>
  <si>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</si>
  <si>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</si>
  <si>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</si>
  <si>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</si>
  <si>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</si>
  <si>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</si>
  <si>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</si>
  <si>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</si>
  <si>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</si>
  <si>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</si>
  <si>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</si>
  <si>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</si>
  <si>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</si>
  <si>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</si>
  <si>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</si>
  <si>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</si>
  <si>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</si>
  <si>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</si>
  <si>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</si>
  <si>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</si>
  <si>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</si>
  <si>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</si>
  <si>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</si>
  <si>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</si>
  <si>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</si>
  <si>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</si>
  <si>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</si>
  <si>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</si>
  <si>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</si>
  <si>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</si>
  <si>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</si>
  <si>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</si>
  <si>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</si>
  <si>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</si>
  <si>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</si>
  <si>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</si>
  <si>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</si>
  <si>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</si>
  <si>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</si>
  <si>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</si>
  <si>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</si>
  <si>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</si>
  <si>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</si>
  <si>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</si>
  <si>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</si>
  <si>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</si>
  <si>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</si>
  <si>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</si>
  <si>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</si>
  <si>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</si>
  <si>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</si>
  <si>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</si>
  <si>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</si>
  <si>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</si>
  <si>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</si>
  <si>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</si>
  <si>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</si>
  <si>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</si>
  <si>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</si>
  <si>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</si>
  <si>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</si>
  <si>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</si>
  <si>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</si>
  <si>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</si>
  <si>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</si>
  <si>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</si>
  <si>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</si>
  <si>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</si>
  <si>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</si>
  <si>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</si>
  <si>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</si>
  <si>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</si>
  <si>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</si>
  <si>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</si>
  <si>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</si>
  <si>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</si>
  <si>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</si>
  <si>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</si>
  <si>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</si>
  <si>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</si>
  <si>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</si>
  <si>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</si>
  <si>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</si>
  <si>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</si>
  <si>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</si>
  <si>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</si>
  <si>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</si>
  <si>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</si>
  <si>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</si>
  <si>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</si>
  <si>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</si>
  <si>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</si>
  <si>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</si>
  <si>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</si>
  <si>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</si>
  <si>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</si>
  <si>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</si>
  <si>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</si>
  <si>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</si>
  <si>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</si>
  <si>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</si>
  <si>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</si>
  <si>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</si>
  <si>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</si>
  <si>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</si>
  <si>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</si>
  <si>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</si>
  <si>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</si>
  <si>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</si>
  <si>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</si>
  <si>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</si>
  <si>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</si>
  <si>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</si>
  <si>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</si>
  <si>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</si>
  <si>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</si>
  <si>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</si>
  <si>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</si>
  <si>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</si>
  <si>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</si>
  <si>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</si>
  <si>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</si>
  <si>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</si>
  <si>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</si>
  <si>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</si>
  <si>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</si>
  <si>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</si>
  <si>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</si>
  <si>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</si>
  <si>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</si>
  <si>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</si>
  <si>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</si>
  <si>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</si>
  <si>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</si>
  <si>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</si>
  <si>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</si>
  <si>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</si>
  <si>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</si>
  <si>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</si>
  <si>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</si>
  <si>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</si>
  <si>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</si>
  <si>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</si>
  <si>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</si>
  <si>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</si>
  <si>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</si>
  <si>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</si>
  <si>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</si>
  <si>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</si>
  <si>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</si>
  <si>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</si>
  <si>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</si>
  <si>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</si>
  <si>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</si>
  <si>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</si>
  <si>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</si>
  <si>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</si>
  <si>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</si>
  <si>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</si>
  <si>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</si>
  <si>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</si>
  <si>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</si>
  <si>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</si>
  <si>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</si>
  <si>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</si>
  <si>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</si>
  <si>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</si>
  <si>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</si>
  <si>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</si>
  <si>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</si>
  <si>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</si>
  <si>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</si>
  <si>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</si>
  <si>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</si>
  <si>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</si>
  <si>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</si>
  <si>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</si>
  <si>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</si>
  <si>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</si>
  <si>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</si>
  <si>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</si>
  <si>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</si>
  <si>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</si>
  <si>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</si>
  <si>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</si>
  <si>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</si>
  <si>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</si>
  <si>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</si>
  <si>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</si>
  <si>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</si>
  <si>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</si>
  <si>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</si>
  <si>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</si>
  <si>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</si>
  <si>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</si>
  <si>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</si>
  <si>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</si>
  <si>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</si>
  <si>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</si>
  <si>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</si>
  <si>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</si>
  <si>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</si>
  <si>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</si>
  <si>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</si>
  <si>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</si>
  <si>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</si>
  <si>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</si>
  <si>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</si>
  <si>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</si>
  <si>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</si>
  <si>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</si>
  <si>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</si>
  <si>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</si>
  <si>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</si>
  <si>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</si>
  <si>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</si>
  <si>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</si>
  <si>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</si>
  <si>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</si>
  <si>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</si>
  <si>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</si>
  <si>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</si>
  <si>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</si>
  <si>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</si>
  <si>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</si>
  <si>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</si>
  <si>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</si>
  <si>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</si>
  <si>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</si>
  <si>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</si>
  <si>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</si>
  <si>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</si>
  <si>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</si>
  <si>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</si>
  <si>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</si>
  <si>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</si>
  <si>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</si>
  <si>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</si>
  <si>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</si>
  <si>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</si>
  <si>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</si>
  <si>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</si>
  <si>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</si>
  <si>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</si>
  <si>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</si>
  <si>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</si>
  <si>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</si>
  <si>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</si>
  <si>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</si>
  <si>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</si>
  <si>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</si>
  <si>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</si>
  <si>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</si>
  <si>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</si>
  <si>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</si>
  <si>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</si>
  <si>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</si>
  <si>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</si>
  <si>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</si>
  <si>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</si>
  <si>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</si>
  <si>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</si>
  <si>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</si>
  <si>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</si>
  <si>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</si>
  <si>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</si>
  <si>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</si>
  <si>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</si>
  <si>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</si>
  <si>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</si>
  <si>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</si>
  <si>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</si>
  <si>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</si>
  <si>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</si>
  <si>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</si>
  <si>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</si>
  <si>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</si>
  <si>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</si>
  <si>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</si>
  <si>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</si>
  <si>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</si>
  <si>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</si>
  <si>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</si>
  <si>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</si>
  <si>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</si>
  <si>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</si>
  <si>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</si>
  <si>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</si>
  <si>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</si>
  <si>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</si>
  <si>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</si>
  <si>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</si>
  <si>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</si>
  <si>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</si>
  <si>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</si>
  <si>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</si>
  <si>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</si>
  <si>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</si>
  <si>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</si>
  <si>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</si>
  <si>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</si>
  <si>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</si>
  <si>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</si>
  <si>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</si>
  <si>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</si>
  <si>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</si>
  <si>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</si>
  <si>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</si>
  <si>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</si>
  <si>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</si>
  <si>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</si>
  <si>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</si>
  <si>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</si>
  <si>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</si>
  <si>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</si>
  <si>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</si>
  <si>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</si>
  <si>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</si>
  <si>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</si>
  <si>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</si>
  <si>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</si>
  <si>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</si>
  <si>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</si>
  <si>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</si>
  <si>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</si>
  <si>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</si>
  <si>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</si>
  <si>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</si>
  <si>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</si>
  <si>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</si>
  <si>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</si>
  <si>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</si>
  <si>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</si>
  <si>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</si>
  <si>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</si>
  <si>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</si>
  <si>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</si>
  <si>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</si>
  <si>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</si>
  <si>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</si>
  <si>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</si>
  <si>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</si>
  <si>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</si>
  <si>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</si>
  <si>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</si>
  <si>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</si>
  <si>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</si>
  <si>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</si>
  <si>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</si>
  <si>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</si>
  <si>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</si>
  <si>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</si>
  <si>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</si>
  <si>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</si>
  <si>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</si>
  <si>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</si>
  <si>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</si>
  <si>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</si>
  <si>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</si>
  <si>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</si>
  <si>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</si>
  <si>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</si>
  <si>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</si>
  <si>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</si>
  <si>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</si>
  <si>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</si>
  <si>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</si>
  <si>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</si>
  <si>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</si>
  <si>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</si>
  <si>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</si>
  <si>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</si>
  <si>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</si>
  <si>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</si>
  <si>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</si>
  <si>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</si>
  <si>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</si>
  <si>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</si>
  <si>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</si>
  <si>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</si>
  <si>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</si>
  <si>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</si>
  <si>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</si>
  <si>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</si>
  <si>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</si>
  <si>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</si>
  <si>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</si>
  <si>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</si>
  <si>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</si>
  <si>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</si>
  <si>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</si>
  <si>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</si>
  <si>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</si>
  <si>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</si>
  <si>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</si>
  <si>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</si>
  <si>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</si>
  <si>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</si>
  <si>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</si>
  <si>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</si>
  <si>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</si>
  <si>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</si>
  <si>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</si>
  <si>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</si>
  <si>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</si>
  <si>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</si>
  <si>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</si>
  <si>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</si>
  <si>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</si>
  <si>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</si>
  <si>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</si>
  <si>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</si>
  <si>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</si>
  <si>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</si>
  <si>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</si>
  <si>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</si>
  <si>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</si>
  <si>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</si>
  <si>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</si>
  <si>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</si>
  <si>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</si>
  <si>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</si>
  <si>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</si>
  <si>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</si>
  <si>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</si>
  <si>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</si>
  <si>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</si>
  <si>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</si>
  <si>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</si>
  <si>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</si>
  <si>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</si>
  <si>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</si>
  <si>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</si>
  <si>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</si>
  <si>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</si>
  <si>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</si>
  <si>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</si>
  <si>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</si>
  <si>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</si>
  <si>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</si>
  <si>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</si>
  <si>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</si>
  <si>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</si>
  <si>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</si>
  <si>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</si>
  <si>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</si>
  <si>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</si>
  <si>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</si>
  <si>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</si>
  <si>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</si>
  <si>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</si>
  <si>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</si>
  <si>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</si>
  <si>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</si>
  <si>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</si>
  <si>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</si>
  <si>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</si>
  <si>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</si>
  <si>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</si>
  <si>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</si>
  <si>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</si>
  <si>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</si>
  <si>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</si>
  <si>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</si>
  <si>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</si>
  <si>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</si>
  <si>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</si>
  <si>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</si>
  <si>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</si>
  <si>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</si>
  <si>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</si>
  <si>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</si>
  <si>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</si>
  <si>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</si>
  <si>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</si>
  <si>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</si>
  <si>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</si>
  <si>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</si>
  <si>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</si>
  <si>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</si>
  <si>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</si>
  <si>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</si>
  <si>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</si>
  <si>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</si>
  <si>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</si>
  <si>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</si>
  <si>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</si>
  <si>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</si>
  <si>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</si>
  <si>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</si>
  <si>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</si>
  <si>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</si>
  <si>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</si>
  <si>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</si>
  <si>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</si>
  <si>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</si>
  <si>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</si>
  <si>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</si>
  <si>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</si>
  <si>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</si>
  <si>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</si>
  <si>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</si>
  <si>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</si>
  <si>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</si>
  <si>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</si>
  <si>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</si>
  <si>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</si>
  <si>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</si>
  <si>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</si>
  <si>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</si>
  <si>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</si>
  <si>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</si>
  <si>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</si>
  <si>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</si>
  <si>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</si>
  <si>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</si>
  <si>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</si>
  <si>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</si>
  <si>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</si>
  <si>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</si>
  <si>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</si>
  <si>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</si>
  <si>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</si>
  <si>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</si>
  <si>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</si>
  <si>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</si>
  <si>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</si>
  <si>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</si>
  <si>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</si>
  <si>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</si>
  <si>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</si>
  <si>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</si>
  <si>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</si>
  <si>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</si>
  <si>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</si>
  <si>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</si>
  <si>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</si>
  <si>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</si>
  <si>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</si>
  <si>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</si>
  <si>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</si>
  <si>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</si>
  <si>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</si>
  <si>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</si>
  <si>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</si>
  <si>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</si>
  <si>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</si>
  <si>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</si>
  <si>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</si>
  <si>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</si>
  <si>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</si>
  <si>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</si>
  <si>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</si>
  <si>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</si>
  <si>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</si>
  <si>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</si>
  <si>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</si>
  <si>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</si>
  <si>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</si>
  <si>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</si>
  <si>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</si>
  <si>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</si>
  <si>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</si>
  <si>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</si>
  <si>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</si>
  <si>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</si>
  <si>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</si>
  <si>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</si>
  <si>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</si>
  <si>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</si>
  <si>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</si>
  <si>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</si>
  <si>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</si>
  <si>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</si>
  <si>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</si>
  <si>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</si>
  <si>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</si>
  <si>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</si>
  <si>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</si>
  <si>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</si>
  <si>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</si>
  <si>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</si>
  <si>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</si>
  <si>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</si>
  <si>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</si>
  <si>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</si>
  <si>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</si>
  <si>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</si>
  <si>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</si>
  <si>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</si>
  <si>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</si>
  <si>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</si>
  <si>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</si>
  <si>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</si>
  <si>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</si>
  <si>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</si>
  <si>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</si>
  <si>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</si>
  <si>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</si>
  <si>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</si>
  <si>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</si>
  <si>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</si>
  <si>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</si>
  <si>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</si>
  <si>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</si>
  <si>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</si>
  <si>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</si>
  <si>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</si>
  <si>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</si>
  <si>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</si>
  <si>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</si>
  <si>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</si>
  <si>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</si>
  <si>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</si>
  <si>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</si>
  <si>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</si>
  <si>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</si>
  <si>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</si>
  <si>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</si>
  <si>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</si>
  <si>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</si>
  <si>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</si>
  <si>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</si>
  <si>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</si>
  <si>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</si>
  <si>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</si>
  <si>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</si>
  <si>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</si>
  <si>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</si>
  <si>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</si>
  <si>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</si>
  <si>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</si>
  <si>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</si>
  <si>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</si>
  <si>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</si>
  <si>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</si>
  <si>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</si>
  <si>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</si>
  <si>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</si>
  <si>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</si>
  <si>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</si>
  <si>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</si>
  <si>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</si>
  <si>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</si>
  <si>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</si>
  <si>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</si>
  <si>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</si>
  <si>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</si>
  <si>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</si>
  <si>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</si>
  <si>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</si>
  <si>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</si>
  <si>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</si>
  <si>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</si>
  <si>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</si>
  <si>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</si>
  <si>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</si>
  <si>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</si>
  <si>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</si>
  <si>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</si>
  <si>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</si>
  <si>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</si>
  <si>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</si>
  <si>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</si>
  <si>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</si>
  <si>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</si>
  <si>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</si>
  <si>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</si>
  <si>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</si>
  <si>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</si>
  <si>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</si>
  <si>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</si>
  <si>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</si>
  <si>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</si>
  <si>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</si>
  <si>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</si>
  <si>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</si>
  <si>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</si>
  <si>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</si>
  <si>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</si>
  <si>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</si>
  <si>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</si>
  <si>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</si>
  <si>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</si>
  <si>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</si>
  <si>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</si>
  <si>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</si>
  <si>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</si>
  <si>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</si>
  <si>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</si>
  <si>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</si>
  <si>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</si>
  <si>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</si>
  <si>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</si>
  <si>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</si>
  <si>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</si>
  <si>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</si>
  <si>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</si>
  <si>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</si>
  <si>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</si>
  <si>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</si>
  <si>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</si>
  <si>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</si>
  <si>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</si>
  <si>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</si>
  <si>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</si>
  <si>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</si>
  <si>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</si>
  <si>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</si>
  <si>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</si>
  <si>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</si>
  <si>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</si>
  <si>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</si>
  <si>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</si>
  <si>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</si>
  <si>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</si>
  <si>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</si>
  <si>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</si>
  <si>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</si>
  <si>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</si>
  <si>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</si>
  <si>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</si>
  <si>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</si>
  <si>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</si>
  <si>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</si>
  <si>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</si>
  <si>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</si>
  <si>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</si>
  <si>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</si>
  <si>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</si>
  <si>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</si>
  <si>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</si>
  <si>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</si>
  <si>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</si>
  <si>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</si>
  <si>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</si>
  <si>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</si>
  <si>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</si>
  <si>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</si>
  <si>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</si>
  <si>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</si>
  <si>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</si>
  <si>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</si>
  <si>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</si>
  <si>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</si>
  <si>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</si>
  <si>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</si>
  <si>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</si>
  <si>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</si>
  <si>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</si>
  <si>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</si>
  <si>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</si>
  <si>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</si>
  <si>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</si>
  <si>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</si>
  <si>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</si>
  <si>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</si>
  <si>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</si>
  <si>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</si>
  <si>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</si>
  <si>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</si>
  <si>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</si>
  <si>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</si>
  <si>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</si>
  <si>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</si>
  <si>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</si>
  <si>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</si>
  <si>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</si>
  <si>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</si>
  <si>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</si>
  <si>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</si>
  <si>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</si>
  <si>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</si>
  <si>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</si>
  <si>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</si>
  <si>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</si>
  <si>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</si>
  <si>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</si>
  <si>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</si>
  <si>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</si>
  <si>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</si>
  <si>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</si>
  <si>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</si>
  <si>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</si>
  <si>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</si>
  <si>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</si>
  <si>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</si>
  <si>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</si>
  <si>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</si>
  <si>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</si>
  <si>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</si>
  <si>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</si>
  <si>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</si>
  <si>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</si>
  <si>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</si>
  <si>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</si>
  <si>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</si>
  <si>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</si>
  <si>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</si>
  <si>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</si>
  <si>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</si>
  <si>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</si>
  <si>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</si>
  <si>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</si>
  <si>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</si>
  <si>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</si>
  <si>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</si>
  <si>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</si>
  <si>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</si>
  <si>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</si>
  <si>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</si>
  <si>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</si>
  <si>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</si>
  <si>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</si>
  <si>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</si>
  <si>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</si>
  <si>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</si>
  <si>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</si>
  <si>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</si>
  <si>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</si>
  <si>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</si>
  <si>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</si>
  <si>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</si>
  <si>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</si>
  <si>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</si>
  <si>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</si>
  <si>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</si>
  <si>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</si>
  <si>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</si>
  <si>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</si>
  <si>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</si>
  <si>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</si>
  <si>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</si>
  <si>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</si>
  <si>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</si>
  <si>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</si>
  <si>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</si>
  <si>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</si>
  <si>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</si>
  <si>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</si>
  <si>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</si>
  <si>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</si>
  <si>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</si>
  <si>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</si>
  <si>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</si>
  <si>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</si>
  <si>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</si>
  <si>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</si>
  <si>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</si>
  <si>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</si>
  <si>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</si>
  <si>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</si>
  <si>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</si>
  <si>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</si>
  <si>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</si>
  <si>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</si>
  <si>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</si>
  <si>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</si>
  <si>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</si>
  <si>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</si>
  <si>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</si>
  <si>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</si>
  <si>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</si>
  <si>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</si>
  <si>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</si>
  <si>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</si>
  <si>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</si>
  <si>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</si>
  <si>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</si>
  <si>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</si>
  <si>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</si>
  <si>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</si>
  <si>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</si>
  <si>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</si>
  <si>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</si>
  <si>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</si>
  <si>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</si>
  <si>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</si>
  <si>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</si>
  <si>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</si>
  <si>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</si>
  <si>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</si>
  <si>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</si>
  <si>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</si>
  <si>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</si>
  <si>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</si>
  <si>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</si>
  <si>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</si>
  <si>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</si>
  <si>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</si>
  <si>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</si>
  <si>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</si>
  <si>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</si>
  <si>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</si>
  <si>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</si>
  <si>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</si>
  <si>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</si>
  <si>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</si>
  <si>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</si>
  <si>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</si>
  <si>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</si>
  <si>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</si>
  <si>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</si>
  <si>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</si>
  <si>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</si>
  <si>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</si>
  <si>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</si>
  <si>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</si>
  <si>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</si>
  <si>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</si>
  <si>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</si>
  <si>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</si>
  <si>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</si>
  <si>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</si>
  <si>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</si>
  <si>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</si>
  <si>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</si>
  <si>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</si>
  <si>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</si>
  <si>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</si>
  <si>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</si>
  <si>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</si>
  <si>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</si>
  <si>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</si>
  <si>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</si>
  <si>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</si>
  <si>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</si>
  <si>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</si>
  <si>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</si>
  <si>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</si>
  <si>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</si>
  <si>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</si>
  <si>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</si>
  <si>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</si>
  <si>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</si>
  <si>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</si>
  <si>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</si>
  <si>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</si>
  <si>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</si>
  <si>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</si>
  <si>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</si>
  <si>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</si>
  <si>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</si>
  <si>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</si>
  <si>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</si>
  <si>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</si>
  <si>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</si>
  <si>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</si>
  <si>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</si>
  <si>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</si>
  <si>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</si>
  <si>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</si>
  <si>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</si>
  <si>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</si>
  <si>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</si>
  <si>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</si>
  <si>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</si>
  <si>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</si>
  <si>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</si>
  <si>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</si>
  <si>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</si>
  <si>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</si>
  <si>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</si>
  <si>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</si>
  <si>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</si>
  <si>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</si>
  <si>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</si>
  <si>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</si>
  <si>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</si>
  <si>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</si>
  <si>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</si>
  <si>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</si>
  <si>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</si>
  <si>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</si>
  <si>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</si>
  <si>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</si>
  <si>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</si>
  <si>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</si>
  <si>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</si>
  <si>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</si>
  <si>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</si>
  <si>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</si>
  <si>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</si>
  <si>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</si>
  <si>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</si>
  <si>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</si>
  <si>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</si>
  <si>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</si>
  <si>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</si>
  <si>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</si>
  <si>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</si>
  <si>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</si>
  <si>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</si>
  <si>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</si>
  <si>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</si>
  <si>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</si>
  <si>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</si>
  <si>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</si>
  <si>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</si>
  <si>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</si>
  <si>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</si>
  <si>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</si>
  <si>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</si>
  <si>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</si>
  <si>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</si>
  <si>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</si>
  <si>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</si>
  <si>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</si>
  <si>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</si>
  <si>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</si>
  <si>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</si>
  <si>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</si>
  <si>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</si>
  <si>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</si>
  <si>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</si>
  <si>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</si>
  <si>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</si>
  <si>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</si>
  <si>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</si>
  <si>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</si>
  <si>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</si>
  <si>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</si>
  <si>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</si>
  <si>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</si>
  <si>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</si>
  <si>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</si>
  <si>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</si>
  <si>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</si>
  <si>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</si>
  <si>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</si>
  <si>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</si>
  <si>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</si>
  <si>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</si>
  <si>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</si>
  <si>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</si>
  <si>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</si>
  <si>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</si>
  <si>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</si>
  <si>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</si>
  <si>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</si>
  <si>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</si>
  <si>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</si>
  <si>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</si>
  <si>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</si>
  <si>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</si>
  <si>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</si>
  <si>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</si>
  <si>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</si>
  <si>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</si>
  <si>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</si>
  <si>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</si>
  <si>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</si>
  <si>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</si>
  <si>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</si>
  <si>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</si>
  <si>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</si>
  <si>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</si>
  <si>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</si>
  <si>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</si>
  <si>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</si>
  <si>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</si>
  <si>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</si>
  <si>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</si>
  <si>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</si>
  <si>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</si>
  <si>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</si>
  <si>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</si>
  <si>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</si>
  <si>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</si>
  <si>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</si>
  <si>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</si>
  <si>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</si>
  <si>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</si>
  <si>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</si>
  <si>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</si>
  <si>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</si>
  <si>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</si>
  <si>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</si>
  <si>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</si>
  <si>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</si>
  <si>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</si>
  <si>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</si>
  <si>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</si>
  <si>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</si>
  <si>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</si>
  <si>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</si>
  <si>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</si>
  <si>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</si>
  <si>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</si>
  <si>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</si>
  <si>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</si>
  <si>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</si>
  <si>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</si>
  <si>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</si>
  <si>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</si>
  <si>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</si>
  <si>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</si>
  <si>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</si>
  <si>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</si>
  <si>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</si>
  <si>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</si>
  <si>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</si>
  <si>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</si>
  <si>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</si>
  <si>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</si>
  <si>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</si>
  <si>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</si>
  <si>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</si>
  <si>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</si>
  <si>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</si>
  <si>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</si>
  <si>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</si>
  <si>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</si>
  <si>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</si>
  <si>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</si>
  <si>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</si>
  <si>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</si>
  <si>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</si>
  <si>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</si>
  <si>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</si>
  <si>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</si>
  <si>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</si>
  <si>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</si>
  <si>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</si>
  <si>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</si>
  <si>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</si>
  <si>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</si>
  <si>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</si>
  <si>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</si>
  <si>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</si>
  <si>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</si>
  <si>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</si>
  <si>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</si>
  <si>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</si>
  <si>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</si>
  <si>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</si>
  <si>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</si>
  <si>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</si>
  <si>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</si>
  <si>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</si>
  <si>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</si>
  <si>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</si>
  <si>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</si>
  <si>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</si>
  <si>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</si>
  <si>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</si>
  <si>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</si>
  <si>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</si>
  <si>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</si>
  <si>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</si>
  <si>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</si>
  <si>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</si>
  <si>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</si>
  <si>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</si>
  <si>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</si>
  <si>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</si>
  <si>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</si>
  <si>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</si>
  <si>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</si>
  <si>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</si>
  <si>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</si>
  <si>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</si>
  <si>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</si>
  <si>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</si>
  <si>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</si>
  <si>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</si>
  <si>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</si>
  <si>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</si>
  <si>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</si>
  <si>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</si>
  <si>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</si>
  <si>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</si>
  <si>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</si>
  <si>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</si>
  <si>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</si>
  <si>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</si>
  <si>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</si>
  <si>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</si>
  <si>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</si>
  <si>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</si>
  <si>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</si>
  <si>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</si>
  <si>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</si>
  <si>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</si>
  <si>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</si>
  <si>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</si>
  <si>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</si>
  <si>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</si>
  <si>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</si>
  <si>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</si>
  <si>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</si>
  <si>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</si>
  <si>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</si>
  <si>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</si>
  <si>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</si>
  <si>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</si>
  <si>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</si>
  <si>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</si>
  <si>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</si>
  <si>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</si>
  <si>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</si>
  <si>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</si>
  <si>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</si>
  <si>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</si>
  <si>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</si>
  <si>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</si>
  <si>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</si>
  <si>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</si>
  <si>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</si>
  <si>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</si>
  <si>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</si>
  <si>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</si>
  <si>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</si>
  <si>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</si>
  <si>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</si>
  <si>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</si>
  <si>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</si>
  <si>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</si>
  <si>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</si>
  <si>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</si>
  <si>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</si>
  <si>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</si>
  <si>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</si>
  <si>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</si>
  <si>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</si>
  <si>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</si>
  <si>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</si>
  <si>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</si>
  <si>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</si>
  <si>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</si>
  <si>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</si>
  <si>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</si>
  <si>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</si>
  <si>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</si>
  <si>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</si>
  <si>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</si>
  <si>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</si>
  <si>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</si>
  <si>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</si>
  <si>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</si>
  <si>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</si>
  <si>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</si>
  <si>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</si>
  <si>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</si>
  <si>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</si>
  <si>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</si>
  <si>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</si>
  <si>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</si>
  <si>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</si>
  <si>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</si>
  <si>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</si>
  <si>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</si>
  <si>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</si>
  <si>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</si>
  <si>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</si>
  <si>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</si>
  <si>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</si>
  <si>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</si>
  <si>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</si>
  <si>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</si>
  <si>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</si>
  <si>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</si>
  <si>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</si>
  <si>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</si>
  <si>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</si>
  <si>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</si>
  <si>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</si>
  <si>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</si>
  <si>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</si>
  <si>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</si>
  <si>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</si>
  <si>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</si>
  <si>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</si>
  <si>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</si>
  <si>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</si>
  <si>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</si>
  <si>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</si>
  <si>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</si>
  <si>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</si>
  <si>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</si>
  <si>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</si>
  <si>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</si>
  <si>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</si>
  <si>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</si>
  <si>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</si>
  <si>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</si>
  <si>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</si>
  <si>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</si>
  <si>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</si>
  <si>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</si>
  <si>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</si>
  <si>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</si>
  <si>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</si>
  <si>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</si>
  <si>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</si>
  <si>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</si>
  <si>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</si>
  <si>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</si>
  <si>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</si>
  <si>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</si>
  <si>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</si>
  <si>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</si>
  <si>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</si>
  <si>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</si>
  <si>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</si>
  <si>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</si>
  <si>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</si>
  <si>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</si>
  <si>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</si>
  <si>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</si>
  <si>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</si>
  <si>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</si>
  <si>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</si>
  <si>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</si>
  <si>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</si>
  <si>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</si>
  <si>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</si>
  <si>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</si>
  <si>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</si>
  <si>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</si>
  <si>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</si>
  <si>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</si>
  <si>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</si>
  <si>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</si>
  <si>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</si>
  <si>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</si>
  <si>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</si>
  <si>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</si>
  <si>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</si>
  <si>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</si>
  <si>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</si>
  <si>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</si>
  <si>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</si>
  <si>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</si>
  <si>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</si>
  <si>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</si>
  <si>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</si>
  <si>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</si>
  <si>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</si>
  <si>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</si>
  <si>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</si>
  <si>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</si>
  <si>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</si>
  <si>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</si>
  <si>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</si>
  <si>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</si>
  <si>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</si>
  <si>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</si>
  <si>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</si>
  <si>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</si>
  <si>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</si>
  <si>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</si>
  <si>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</si>
  <si>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</si>
  <si>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</si>
  <si>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</si>
  <si>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</si>
  <si>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</si>
  <si>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</si>
  <si>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</si>
  <si>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</si>
  <si>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</si>
  <si>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</si>
  <si>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</si>
  <si>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</si>
  <si>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</si>
  <si>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</si>
  <si>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</si>
  <si>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</si>
  <si>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</si>
  <si>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</si>
  <si>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</si>
  <si>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</si>
  <si>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</si>
  <si>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</si>
  <si>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</si>
  <si>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</si>
  <si>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</si>
  <si>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</si>
  <si>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</si>
  <si>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</si>
  <si>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</si>
  <si>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</si>
  <si>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</si>
  <si>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</si>
  <si>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</si>
  <si>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</si>
  <si>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</si>
  <si>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</si>
  <si>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</si>
  <si>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</si>
  <si>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</si>
  <si>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</si>
  <si>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</si>
  <si>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</si>
  <si>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</si>
  <si>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</si>
  <si>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</si>
  <si>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</si>
  <si>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</si>
  <si>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</si>
  <si>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</si>
  <si>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</si>
  <si>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</si>
  <si>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</si>
  <si>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</si>
  <si>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</si>
  <si>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</si>
  <si>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</si>
  <si>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</si>
  <si>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</si>
  <si>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</si>
  <si>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</si>
  <si>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</si>
  <si>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</si>
  <si>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</si>
  <si>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</si>
  <si>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</si>
  <si>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</si>
  <si>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</si>
  <si>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</si>
  <si>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</si>
  <si>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</si>
  <si>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</si>
  <si>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</si>
  <si>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</si>
  <si>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</si>
  <si>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</si>
  <si>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</si>
  <si>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</si>
  <si>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</si>
  <si>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</si>
  <si>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</si>
  <si>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</si>
  <si>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</si>
  <si>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</si>
  <si>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</si>
  <si>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</si>
  <si>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</si>
  <si>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</si>
  <si>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</si>
  <si>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</si>
  <si>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</si>
  <si>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</si>
  <si>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</si>
  <si>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</si>
  <si>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</si>
  <si>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</si>
  <si>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</si>
  <si>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</si>
  <si>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</si>
  <si>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</si>
  <si>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</si>
  <si>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</si>
  <si>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</si>
  <si>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</si>
  <si>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</si>
  <si>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</si>
  <si>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</si>
  <si>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</si>
  <si>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</si>
  <si>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</si>
  <si>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</si>
  <si>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</si>
  <si>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</si>
  <si>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</si>
  <si>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</si>
  <si>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</si>
  <si>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</si>
  <si>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</si>
  <si>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</si>
  <si>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</si>
  <si>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</si>
  <si>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</si>
  <si>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</si>
  <si>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</si>
  <si>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</si>
  <si>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</si>
  <si>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</si>
  <si>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</si>
  <si>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</si>
  <si>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</si>
  <si>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</si>
  <si>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</si>
  <si>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</si>
  <si>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</si>
  <si>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</si>
  <si>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</si>
  <si>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</si>
  <si>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</si>
  <si>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</si>
  <si>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</si>
  <si>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</si>
  <si>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</si>
  <si>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</si>
  <si>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</si>
  <si>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</si>
  <si>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</si>
  <si>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</si>
  <si>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</si>
  <si>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</si>
  <si>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</si>
  <si>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</si>
  <si>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</si>
  <si>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</si>
  <si>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</si>
  <si>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</si>
  <si>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</si>
  <si>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</si>
  <si>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</si>
  <si>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</si>
  <si>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</si>
  <si>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</si>
  <si>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</si>
  <si>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</si>
  <si>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</si>
  <si>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</si>
  <si>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</si>
  <si>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</si>
  <si>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</si>
  <si>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</si>
  <si>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</si>
  <si>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</si>
  <si>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</si>
  <si>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</si>
  <si>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</si>
  <si>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</si>
  <si>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</si>
  <si>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</si>
  <si>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</si>
  <si>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</si>
  <si>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</si>
  <si>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</si>
  <si>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</si>
  <si>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</si>
  <si>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</si>
  <si>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</si>
  <si>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</si>
  <si>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</si>
  <si>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</si>
  <si>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</si>
  <si>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</si>
  <si>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</si>
  <si>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</si>
  <si>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</si>
  <si>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</si>
  <si>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</si>
  <si>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</si>
  <si>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</si>
  <si>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</si>
  <si>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</si>
  <si>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</si>
  <si>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</si>
  <si>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</si>
  <si>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</si>
  <si>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</si>
  <si>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</si>
  <si>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</si>
  <si>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</si>
  <si>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</si>
  <si>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</si>
  <si>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</si>
  <si>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</si>
  <si>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</si>
  <si>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</si>
  <si>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</si>
  <si>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</si>
  <si>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</si>
  <si>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</si>
  <si>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</si>
  <si>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</si>
  <si>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</si>
  <si>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</si>
  <si>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</si>
  <si>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</si>
  <si>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</si>
  <si>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</si>
  <si>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</si>
  <si>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</si>
  <si>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</si>
  <si>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</si>
  <si>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</si>
  <si>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</si>
  <si>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</si>
  <si>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</si>
  <si>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</si>
  <si>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</si>
  <si>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</si>
  <si>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</si>
  <si>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</si>
  <si>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</si>
  <si>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</si>
  <si>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</si>
  <si>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</si>
  <si>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</si>
  <si>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</si>
  <si>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</si>
  <si>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</si>
  <si>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</si>
  <si>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</si>
  <si>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</si>
  <si>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</si>
  <si>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</si>
  <si>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</si>
  <si>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</si>
  <si>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</si>
  <si>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</si>
  <si>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</si>
  <si>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</si>
  <si>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</si>
  <si>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</si>
  <si>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</si>
  <si>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</si>
  <si>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</si>
  <si>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</si>
  <si>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</si>
  <si>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</si>
  <si>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</si>
  <si>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</si>
  <si>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</si>
  <si>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</si>
  <si>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</si>
  <si>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</si>
  <si>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</si>
  <si>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</si>
  <si>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</si>
  <si>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</si>
  <si>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</si>
  <si>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</si>
  <si>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</si>
  <si>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</si>
  <si>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</si>
  <si>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</si>
  <si>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</si>
  <si>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</si>
  <si>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</si>
  <si>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</si>
  <si>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</si>
  <si>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</si>
  <si>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</si>
  <si>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</si>
  <si>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</si>
  <si>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</si>
  <si>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</si>
  <si>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</si>
  <si>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</si>
  <si>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</si>
  <si>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</si>
  <si>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</si>
  <si>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</si>
  <si>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</si>
  <si>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</si>
  <si>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</si>
  <si>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</si>
  <si>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</si>
  <si>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</si>
  <si>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</si>
  <si>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</si>
  <si>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</si>
  <si>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</si>
  <si>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</si>
  <si>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</si>
  <si>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</si>
  <si>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</si>
  <si>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</si>
  <si>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</si>
  <si>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</si>
  <si>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</si>
  <si>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</si>
  <si>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</si>
  <si>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</si>
  <si>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</si>
  <si>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</si>
  <si>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</si>
  <si>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</si>
  <si>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</si>
  <si>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</si>
  <si>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</si>
  <si>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</si>
  <si>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</si>
  <si>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</si>
  <si>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</si>
  <si>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</si>
  <si>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</si>
  <si>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</si>
  <si>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</si>
  <si>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</si>
  <si>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</si>
  <si>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</si>
  <si>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</si>
  <si>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</si>
  <si>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</si>
  <si>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</si>
  <si>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</si>
  <si>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</si>
  <si>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</si>
  <si>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</si>
  <si>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</si>
  <si>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</si>
  <si>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</si>
  <si>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</si>
  <si>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</si>
  <si>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</si>
  <si>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</si>
  <si>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</si>
  <si>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</si>
  <si>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</si>
  <si>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</si>
  <si>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</si>
  <si>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</si>
  <si>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</si>
  <si>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</si>
  <si>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</si>
  <si>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</si>
  <si>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</si>
  <si>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</si>
  <si>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</si>
  <si>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</si>
  <si>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</si>
  <si>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</si>
  <si>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</si>
  <si>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</si>
  <si>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</si>
  <si>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</si>
  <si>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</si>
  <si>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</si>
  <si>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</si>
  <si>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</si>
  <si>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</si>
  <si>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</si>
  <si>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</si>
  <si>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</si>
  <si>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</si>
  <si>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</si>
  <si>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</si>
  <si>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</si>
  <si>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</si>
  <si>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</si>
  <si>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</si>
  <si>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</si>
  <si>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</si>
  <si>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</si>
  <si>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</si>
  <si>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</si>
  <si>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</si>
  <si>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</si>
  <si>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</si>
  <si>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</si>
  <si>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</si>
  <si>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</si>
  <si>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</si>
  <si>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</si>
  <si>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</si>
  <si>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</si>
  <si>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</si>
  <si>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</si>
  <si>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</si>
  <si>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</si>
  <si>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</si>
  <si>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</si>
  <si>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</si>
  <si>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</si>
  <si>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</si>
  <si>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</si>
  <si>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</si>
  <si>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</si>
  <si>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</si>
  <si>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</si>
  <si>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</si>
  <si>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</si>
  <si>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</si>
  <si>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</si>
  <si>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</si>
  <si>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</si>
  <si>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</si>
  <si>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</si>
  <si>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</si>
  <si>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</si>
  <si>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</si>
  <si>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</si>
  <si>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</si>
  <si>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</si>
  <si>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</si>
  <si>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</si>
  <si>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</si>
  <si>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</si>
  <si>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</si>
  <si>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</si>
  <si>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</si>
  <si>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</si>
  <si>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</si>
  <si>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</si>
  <si>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</si>
  <si>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</si>
  <si>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</si>
  <si>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</si>
  <si>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</si>
  <si>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</si>
  <si>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</si>
  <si>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</si>
  <si>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</si>
  <si>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</si>
  <si>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</si>
  <si>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</si>
  <si>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</si>
  <si>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</si>
  <si>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</si>
  <si>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</si>
  <si>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</si>
  <si>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</si>
  <si>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</si>
  <si>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</si>
  <si>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</si>
  <si>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</si>
  <si>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</si>
  <si>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</si>
  <si>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</si>
  <si>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</si>
  <si>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</si>
  <si>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</si>
  <si>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</si>
  <si>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</si>
  <si>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</si>
  <si>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</si>
  <si>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</si>
  <si>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</si>
  <si>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</si>
  <si>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</si>
  <si>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</si>
  <si>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</si>
  <si>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</si>
  <si>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</si>
  <si>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</si>
  <si>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</si>
  <si>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</si>
  <si>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</si>
  <si>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</si>
  <si>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</si>
  <si>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</si>
  <si>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</si>
  <si>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</si>
  <si>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</si>
  <si>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</si>
  <si>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</si>
  <si>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</si>
  <si>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</si>
  <si>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</si>
  <si>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</si>
  <si>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</si>
  <si>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</si>
  <si>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</si>
  <si>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</si>
  <si>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</si>
  <si>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</si>
  <si>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</si>
  <si>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</si>
  <si>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</si>
  <si>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</si>
  <si>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</si>
  <si>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</si>
  <si>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</si>
  <si>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</si>
  <si>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</si>
  <si>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</si>
  <si>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</si>
  <si>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</si>
  <si>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</si>
  <si>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</si>
  <si>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</si>
  <si>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</si>
  <si>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</si>
  <si>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</si>
  <si>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</si>
  <si>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</si>
  <si>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</si>
  <si>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</si>
  <si>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</si>
  <si>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</si>
  <si>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</si>
  <si>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</si>
  <si>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</si>
  <si>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</si>
  <si>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</si>
  <si>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</si>
  <si>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</si>
  <si>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</si>
  <si>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</si>
  <si>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</si>
  <si>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</si>
  <si>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</si>
  <si>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</si>
  <si>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</si>
  <si>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</si>
  <si>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</si>
  <si>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</si>
  <si>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</si>
  <si>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</si>
  <si>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</si>
  <si>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</si>
  <si>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</si>
  <si>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</si>
  <si>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</si>
  <si>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</si>
  <si>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</si>
  <si>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</si>
  <si>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</si>
  <si>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</si>
  <si>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</si>
  <si>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</si>
  <si>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</si>
  <si>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</si>
  <si>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</si>
  <si>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</si>
  <si>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</si>
  <si>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</si>
  <si>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</si>
  <si>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</si>
  <si>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</si>
  <si>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</si>
  <si>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</si>
  <si>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</si>
  <si>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</si>
  <si>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</si>
  <si>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</si>
  <si>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</si>
  <si>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</si>
  <si>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</si>
  <si>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</si>
  <si>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</si>
  <si>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</si>
  <si>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</si>
  <si>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</si>
  <si>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</si>
  <si>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</si>
  <si>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</si>
  <si>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</si>
  <si>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</si>
  <si>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</si>
  <si>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</si>
  <si>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</si>
  <si>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</si>
  <si>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</si>
  <si>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</si>
  <si>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</si>
  <si>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</si>
  <si>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</si>
  <si>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</si>
  <si>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</si>
  <si>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</si>
  <si>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</si>
  <si>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</si>
  <si>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</si>
  <si>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</si>
  <si>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</si>
  <si>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</si>
  <si>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</si>
  <si>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</si>
  <si>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</si>
  <si>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</si>
  <si>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</si>
  <si>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</si>
  <si>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</si>
  <si>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</si>
  <si>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</si>
  <si>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</si>
  <si>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</si>
  <si>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</si>
  <si>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</si>
  <si>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</si>
  <si>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</si>
  <si>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</si>
  <si>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</si>
  <si>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</si>
  <si>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</si>
  <si>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</si>
  <si>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</si>
  <si>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</si>
  <si>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</si>
  <si>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</si>
  <si>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</si>
  <si>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</si>
  <si>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</si>
  <si>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</si>
  <si>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</si>
  <si>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</si>
  <si>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</si>
  <si>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</si>
  <si>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</si>
  <si>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</si>
  <si>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</si>
  <si>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</si>
  <si>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</si>
  <si>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</si>
  <si>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</si>
  <si>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</si>
  <si>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</si>
  <si>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</si>
  <si>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</si>
  <si>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</si>
  <si>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</si>
  <si>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</si>
  <si>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</si>
  <si>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</si>
  <si>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</si>
  <si>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</si>
  <si>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</si>
  <si>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</si>
  <si>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</si>
  <si>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</si>
  <si>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</si>
  <si>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</si>
  <si>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</si>
  <si>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</si>
  <si>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</si>
  <si>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</si>
  <si>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</si>
  <si>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</si>
  <si>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</si>
  <si>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</si>
  <si>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</si>
  <si>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</si>
  <si>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</si>
  <si>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</si>
  <si>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</si>
  <si>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</si>
  <si>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</si>
  <si>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</si>
  <si>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</si>
  <si>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</si>
  <si>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</si>
  <si>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</si>
  <si>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</si>
  <si>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</si>
  <si>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</si>
  <si>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</si>
  <si>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</si>
  <si>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</si>
  <si>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</si>
  <si>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</si>
  <si>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</si>
  <si>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</si>
  <si>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</si>
  <si>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</si>
  <si>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</si>
  <si>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</si>
  <si>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</si>
  <si>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</si>
  <si>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</si>
  <si>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</si>
  <si>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</si>
  <si>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</si>
  <si>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</si>
  <si>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</si>
  <si>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</si>
  <si>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</si>
  <si>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</si>
  <si>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</si>
  <si>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</si>
  <si>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</si>
  <si>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</si>
  <si>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</si>
  <si>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</si>
  <si>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</si>
  <si>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</si>
  <si>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</si>
  <si>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</si>
  <si>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</si>
  <si>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</si>
  <si>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</si>
  <si>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</si>
  <si>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</si>
  <si>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</si>
  <si>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</si>
  <si>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</si>
  <si>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</si>
  <si>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</si>
  <si>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</si>
  <si>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</si>
  <si>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</si>
  <si>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</si>
  <si>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</si>
  <si>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</si>
  <si>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</si>
  <si>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</si>
  <si>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</si>
  <si>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</si>
  <si>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</si>
  <si>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</si>
  <si>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</si>
  <si>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</si>
  <si>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</si>
  <si>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</si>
  <si>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</si>
  <si>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</si>
  <si>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</si>
  <si>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</si>
  <si>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</si>
  <si>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</si>
  <si>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</si>
  <si>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</si>
  <si>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</si>
  <si>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</si>
  <si>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</si>
  <si>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</si>
  <si>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</si>
  <si>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</si>
  <si>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</si>
  <si>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</si>
  <si>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</si>
  <si>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</si>
  <si>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</si>
  <si>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</si>
  <si>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</si>
  <si>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</si>
  <si>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</si>
  <si>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</si>
  <si>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</si>
  <si>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</si>
  <si>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</si>
  <si>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</si>
  <si>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</si>
  <si>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</si>
  <si>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</si>
  <si>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</si>
  <si>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</si>
  <si>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</si>
  <si>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</si>
  <si>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</si>
  <si>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</si>
  <si>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</si>
  <si>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</si>
  <si>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</si>
  <si>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</si>
  <si>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</si>
  <si>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</si>
  <si>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</si>
  <si>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</si>
  <si>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</si>
  <si>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</si>
  <si>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</si>
  <si>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</si>
  <si>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</si>
  <si>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</si>
  <si>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</si>
  <si>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</si>
  <si>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</si>
  <si>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</si>
  <si>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</si>
  <si>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</si>
  <si>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</si>
  <si>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</si>
  <si>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</si>
  <si>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</si>
  <si>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</si>
  <si>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</si>
  <si>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</si>
  <si>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</si>
  <si>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</si>
  <si>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</si>
  <si>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</si>
  <si>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</si>
  <si>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</si>
  <si>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</si>
  <si>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</si>
  <si>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</si>
  <si>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</si>
  <si>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</si>
  <si>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</si>
  <si>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</si>
  <si>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</si>
  <si>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</si>
  <si>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</si>
  <si>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</si>
  <si>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</si>
  <si>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</si>
  <si>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</si>
  <si>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</si>
  <si>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</si>
  <si>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</si>
  <si>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</si>
  <si>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</si>
  <si>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</si>
  <si>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</si>
  <si>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</si>
  <si>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</si>
  <si>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</si>
  <si>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</si>
  <si>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</si>
  <si>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</si>
  <si>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</si>
  <si>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</si>
  <si>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</si>
  <si>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</si>
  <si>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</si>
  <si>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</si>
  <si>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</si>
  <si>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</si>
  <si>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</si>
  <si>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</si>
  <si>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</si>
  <si>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</si>
  <si>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</si>
  <si>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</si>
  <si>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</si>
  <si>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</si>
  <si>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</si>
  <si>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</si>
  <si>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</si>
  <si>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</si>
  <si>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</si>
  <si>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</si>
  <si>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</si>
  <si>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</si>
  <si>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</si>
  <si>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</si>
  <si>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</si>
  <si>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</si>
  <si>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</si>
  <si>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</si>
  <si>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</si>
  <si>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</si>
  <si>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</si>
  <si>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</si>
  <si>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</si>
  <si>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</si>
  <si>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</si>
  <si>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</si>
  <si>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</si>
  <si>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</si>
  <si>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</si>
  <si>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</si>
  <si>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</si>
  <si>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</si>
  <si>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</si>
  <si>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</si>
  <si>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</si>
  <si>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</si>
  <si>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</si>
  <si>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</si>
  <si>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</si>
  <si>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</si>
  <si>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</si>
  <si>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</si>
  <si>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</si>
  <si>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</si>
  <si>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</si>
  <si>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</si>
  <si>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</si>
  <si>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</si>
  <si>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</si>
  <si>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</si>
  <si>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</si>
  <si>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</si>
  <si>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</si>
  <si>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</si>
  <si>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</si>
  <si>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</si>
  <si>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</si>
  <si>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</si>
  <si>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</si>
  <si>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</si>
  <si>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</si>
  <si>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</si>
  <si>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</si>
  <si>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</si>
  <si>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</si>
  <si>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</si>
  <si>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</si>
  <si>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</si>
  <si>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</si>
  <si>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</si>
  <si>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</si>
  <si>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</si>
  <si>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</si>
  <si>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</si>
  <si>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</si>
  <si>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</si>
  <si>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</si>
  <si>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</si>
  <si>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</si>
  <si>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</si>
  <si>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</si>
  <si>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</si>
  <si>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</si>
  <si>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</si>
  <si>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</si>
  <si>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</si>
  <si>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</si>
  <si>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</si>
  <si>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</si>
  <si>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</si>
  <si>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</si>
  <si>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</si>
  <si>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</si>
  <si>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</si>
  <si>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</si>
  <si>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</si>
  <si>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</si>
  <si>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</si>
  <si>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</si>
  <si>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</si>
  <si>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</si>
  <si>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</si>
  <si>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</si>
  <si>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</si>
  <si>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</si>
  <si>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</si>
  <si>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</si>
  <si>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</si>
  <si>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</si>
  <si>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</si>
  <si>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</si>
  <si>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</si>
  <si>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</si>
  <si>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</si>
  <si>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</si>
  <si>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</si>
  <si>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</si>
  <si>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</si>
  <si>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</si>
  <si>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</si>
  <si>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</si>
  <si>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</si>
  <si>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</si>
  <si>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</si>
  <si>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</si>
  <si>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</si>
  <si>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</si>
  <si>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</si>
  <si>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</si>
  <si>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</si>
  <si>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</si>
  <si>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</si>
  <si>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</si>
  <si>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</si>
  <si>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</si>
  <si>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</si>
  <si>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</si>
  <si>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</si>
  <si>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</si>
  <si>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</si>
  <si>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</si>
  <si>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</si>
  <si>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</si>
  <si>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</si>
  <si>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</si>
  <si>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</si>
  <si>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</si>
  <si>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</si>
  <si>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</si>
  <si>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</si>
  <si>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</si>
  <si>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</si>
  <si>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</si>
  <si>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</si>
  <si>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</si>
  <si>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</si>
  <si>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</si>
  <si>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</si>
  <si>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</si>
  <si>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</si>
  <si>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</si>
  <si>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</si>
  <si>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</si>
  <si>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</si>
  <si>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</si>
  <si>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</si>
  <si>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</si>
  <si>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</si>
  <si>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</si>
  <si>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</si>
  <si>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</si>
  <si>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</si>
  <si>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</si>
  <si>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</si>
  <si>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</si>
  <si>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</si>
  <si>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</si>
  <si>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</si>
  <si>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</si>
  <si>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</si>
  <si>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</si>
  <si>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</si>
  <si>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</si>
  <si>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</si>
  <si>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</si>
  <si>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</si>
  <si>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</si>
  <si>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</si>
  <si>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</si>
  <si>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</si>
  <si>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</si>
  <si>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</si>
  <si>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</si>
  <si>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</si>
  <si>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</si>
  <si>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</si>
  <si>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</si>
  <si>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</si>
  <si>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</si>
  <si>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</si>
  <si>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</si>
  <si>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</si>
  <si>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</si>
  <si>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</si>
  <si>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</si>
  <si>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</si>
  <si>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</si>
  <si>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</si>
  <si>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</si>
  <si>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</si>
  <si>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</si>
  <si>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</si>
  <si>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</si>
  <si>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</si>
  <si>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</si>
  <si>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</si>
  <si>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</si>
  <si>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</si>
  <si>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</si>
  <si>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</si>
  <si>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</si>
  <si>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</si>
  <si>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</si>
  <si>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</si>
  <si>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</si>
  <si>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</si>
  <si>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</si>
  <si>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</si>
  <si>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</si>
  <si>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</si>
  <si>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</si>
  <si>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</si>
  <si>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</si>
  <si>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</si>
  <si>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</si>
  <si>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</si>
  <si>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</si>
  <si>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</si>
  <si>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</si>
  <si>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</si>
  <si>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</si>
  <si>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</si>
  <si>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</si>
  <si>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</si>
  <si>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</si>
  <si>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</si>
  <si>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</si>
  <si>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</si>
  <si>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</si>
  <si>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</si>
  <si>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</si>
  <si>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</si>
  <si>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</si>
  <si>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</si>
  <si>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</si>
  <si>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</si>
  <si>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</si>
  <si>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</si>
  <si>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</si>
  <si>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</si>
  <si>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</si>
  <si>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</si>
  <si>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</si>
  <si>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</si>
  <si>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</si>
  <si>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</si>
  <si>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</si>
  <si>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</si>
  <si>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</si>
  <si>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</si>
  <si>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</si>
  <si>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</si>
  <si>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</si>
  <si>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</si>
  <si>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</si>
  <si>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</si>
  <si>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</si>
  <si>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</si>
  <si>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</si>
  <si>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</si>
  <si>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</si>
  <si>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</si>
  <si>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</si>
  <si>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</si>
  <si>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</si>
  <si>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</si>
  <si>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</si>
  <si>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</si>
  <si>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</si>
  <si>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</si>
  <si>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</si>
  <si>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</si>
  <si>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</si>
  <si>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</si>
  <si>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</si>
  <si>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</si>
  <si>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</si>
  <si>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</si>
  <si>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</si>
  <si>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</si>
  <si>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</si>
  <si>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</si>
  <si>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</si>
  <si>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</si>
  <si>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</si>
  <si>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</si>
  <si>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</si>
  <si>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</si>
  <si>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</si>
  <si>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</si>
  <si>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</si>
  <si>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</si>
  <si>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</si>
  <si>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</si>
  <si>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</si>
  <si>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</si>
  <si>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</si>
  <si>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</si>
  <si>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</si>
  <si>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</si>
  <si>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</si>
  <si>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</si>
  <si>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</si>
  <si>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</si>
  <si>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</si>
  <si>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</si>
  <si>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</si>
  <si>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</si>
  <si>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</si>
  <si>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</si>
  <si>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</si>
  <si>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</si>
  <si>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</si>
  <si>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</si>
  <si>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</si>
  <si>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</si>
  <si>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</si>
  <si>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</si>
  <si>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</si>
  <si>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</si>
  <si>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</si>
  <si>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</si>
  <si>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</si>
  <si>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</si>
  <si>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</si>
  <si>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</si>
  <si>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</si>
  <si>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</si>
  <si>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</si>
  <si>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</si>
  <si>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</si>
  <si>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</si>
  <si>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</si>
  <si>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</si>
  <si>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</si>
  <si>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</si>
  <si>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</si>
  <si>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</si>
  <si>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</si>
  <si>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</si>
  <si>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</si>
  <si>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</si>
  <si>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</si>
  <si>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</si>
  <si>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</si>
  <si>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</si>
  <si>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</si>
  <si>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</si>
  <si>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</si>
  <si>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</si>
  <si>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</si>
  <si>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</si>
  <si>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</si>
  <si>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</si>
  <si>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</si>
  <si>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</si>
  <si>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</si>
  <si>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</si>
  <si>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</si>
  <si>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</si>
  <si>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</si>
  <si>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</si>
  <si>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</si>
  <si>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</si>
  <si>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</si>
  <si>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</si>
  <si>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</si>
  <si>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</si>
  <si>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</si>
  <si>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</si>
  <si>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</si>
  <si>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</si>
  <si>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</si>
  <si>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</si>
  <si>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</si>
  <si>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</si>
  <si>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</si>
  <si>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</si>
  <si>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</si>
  <si>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</si>
  <si>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</si>
  <si>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</si>
  <si>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</si>
  <si>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</si>
  <si>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</si>
  <si>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</si>
  <si>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</si>
  <si>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</si>
  <si>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</si>
  <si>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</si>
  <si>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</si>
  <si>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</si>
  <si>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</si>
  <si>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</si>
  <si>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</si>
  <si>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</si>
  <si>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</si>
  <si>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</si>
  <si>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</si>
  <si>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</si>
  <si>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</si>
  <si>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</si>
  <si>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</si>
  <si>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</si>
  <si>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</si>
  <si>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</si>
  <si>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</si>
  <si>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</si>
  <si>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</si>
  <si>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</si>
  <si>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</si>
  <si>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</si>
  <si>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</si>
  <si>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</si>
  <si>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</si>
  <si>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</si>
  <si>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</si>
  <si>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</si>
  <si>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</si>
  <si>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</si>
  <si>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</si>
  <si>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</si>
  <si>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</si>
  <si>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</si>
  <si>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</si>
  <si>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</si>
  <si>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</si>
  <si>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</si>
  <si>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</si>
  <si>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</si>
  <si>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</si>
  <si>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</si>
  <si>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</si>
  <si>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</si>
  <si>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</si>
  <si>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</si>
  <si>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</si>
  <si>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</si>
  <si>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</si>
  <si>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</si>
  <si>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</si>
  <si>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</si>
  <si>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</si>
  <si>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</si>
  <si>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</si>
  <si>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</si>
  <si>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</si>
  <si>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</si>
  <si>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</si>
  <si>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</si>
  <si>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</si>
  <si>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</si>
  <si>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</si>
  <si>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</si>
  <si>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</si>
  <si>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</si>
  <si>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</si>
  <si>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</si>
  <si>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</si>
  <si>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</si>
  <si>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</si>
  <si>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</si>
  <si>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</si>
  <si>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</si>
  <si>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</si>
  <si>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</si>
  <si>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</si>
  <si>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</si>
  <si>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</si>
  <si>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</si>
  <si>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</si>
  <si>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</si>
  <si>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</si>
  <si>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</si>
  <si>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</si>
  <si>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</si>
  <si>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</si>
  <si>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</si>
  <si>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</si>
  <si>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</si>
  <si>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</si>
  <si>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</si>
  <si>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</si>
  <si>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</si>
  <si>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</si>
  <si>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</si>
  <si>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</si>
  <si>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</si>
  <si>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</si>
  <si>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</si>
  <si>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</si>
  <si>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</si>
  <si>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</si>
  <si>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</si>
  <si>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</si>
  <si>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</si>
  <si>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</si>
  <si>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</si>
  <si>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</si>
  <si>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</si>
  <si>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</si>
  <si>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</si>
  <si>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</si>
  <si>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</si>
  <si>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</si>
  <si>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</si>
  <si>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</si>
  <si>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</si>
  <si>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</si>
  <si>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</si>
  <si>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</si>
  <si>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</si>
  <si>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</si>
  <si>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</si>
  <si>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</si>
  <si>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</si>
  <si>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</si>
  <si>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</si>
  <si>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</si>
  <si>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</si>
  <si>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</si>
  <si>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</si>
  <si>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</si>
  <si>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</si>
  <si>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</si>
  <si>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</si>
  <si>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</si>
  <si>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</si>
  <si>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</si>
  <si>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</si>
  <si>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</si>
  <si>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</si>
  <si>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</si>
  <si>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</si>
  <si>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</si>
  <si>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</si>
  <si>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</si>
  <si>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</si>
  <si>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</si>
  <si>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</si>
  <si>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</si>
  <si>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</si>
  <si>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</si>
  <si>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</si>
  <si>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</si>
  <si>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</si>
  <si>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</si>
  <si>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</si>
  <si>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</si>
  <si>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</si>
  <si>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</si>
  <si>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</si>
  <si>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</si>
  <si>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</si>
  <si>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</si>
  <si>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</si>
  <si>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</si>
  <si>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</si>
  <si>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</si>
  <si>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</si>
  <si>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</si>
  <si>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</si>
  <si>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</si>
  <si>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</si>
  <si>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</si>
  <si>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</si>
  <si>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</si>
  <si>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</si>
  <si>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</si>
  <si>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</si>
  <si>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</si>
  <si>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</si>
  <si>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</si>
  <si>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</si>
  <si>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</si>
  <si>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</si>
  <si>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</si>
  <si>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</si>
  <si>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</si>
  <si>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</si>
  <si>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</si>
  <si>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</si>
  <si>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</si>
  <si>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</si>
  <si>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</si>
  <si>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</si>
  <si>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</si>
  <si>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</si>
  <si>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</si>
  <si>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</si>
  <si>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</si>
  <si>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</si>
  <si>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</si>
  <si>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</si>
  <si>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</si>
  <si>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</si>
  <si>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</si>
  <si>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</si>
  <si>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</si>
  <si>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</si>
  <si>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</si>
  <si>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</si>
  <si>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</si>
  <si>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</si>
  <si>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</si>
  <si>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</si>
  <si>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</si>
  <si>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</si>
  <si>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</si>
  <si>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</si>
  <si>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</si>
  <si>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</si>
  <si>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</si>
  <si>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</si>
  <si>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</si>
  <si>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</si>
  <si>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</si>
  <si>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</si>
  <si>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</si>
  <si>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</si>
  <si>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</si>
  <si>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</si>
  <si>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</si>
  <si>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</si>
  <si>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</si>
  <si>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</si>
  <si>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</si>
  <si>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</si>
  <si>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</si>
  <si>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</si>
  <si>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</si>
  <si>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</si>
  <si>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</si>
  <si>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</si>
  <si>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</si>
  <si>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</si>
  <si>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</si>
  <si>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</si>
  <si>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</si>
  <si>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</si>
  <si>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</si>
  <si>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</si>
  <si>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</si>
  <si>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</si>
  <si>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</si>
  <si>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</si>
  <si>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</si>
  <si>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</si>
  <si>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</si>
  <si>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</si>
  <si>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</si>
  <si>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</si>
  <si>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</si>
  <si>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</si>
  <si>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</si>
  <si>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</si>
  <si>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</si>
  <si>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</si>
  <si>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</si>
  <si>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</si>
  <si>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</si>
  <si>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</si>
  <si>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</si>
  <si>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</si>
  <si>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</si>
  <si>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</si>
  <si>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</si>
  <si>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</si>
  <si>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</si>
  <si>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</si>
  <si>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</si>
  <si>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</si>
  <si>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</si>
  <si>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</si>
  <si>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</si>
  <si>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</si>
  <si>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</si>
  <si>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</si>
  <si>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</si>
  <si>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</si>
  <si>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</si>
  <si>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</si>
  <si>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</si>
  <si>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</si>
  <si>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</si>
  <si>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</si>
  <si>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</si>
  <si>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</si>
  <si>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</si>
  <si>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</si>
  <si>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</si>
  <si>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</si>
  <si>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</si>
  <si>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</si>
  <si>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</si>
  <si>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</si>
  <si>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</si>
  <si>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</si>
  <si>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</si>
  <si>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</si>
  <si>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</si>
  <si>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</si>
  <si>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</si>
  <si>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</si>
  <si>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</si>
  <si>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</si>
  <si>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</si>
  <si>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</si>
  <si>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</si>
  <si>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</si>
  <si>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</si>
  <si>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</si>
  <si>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</si>
  <si>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</si>
  <si>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</si>
  <si>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</si>
  <si>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</si>
  <si>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</si>
  <si>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</si>
  <si>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</si>
  <si>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</si>
  <si>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</si>
  <si>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</si>
  <si>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</si>
  <si>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</si>
  <si>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</si>
  <si>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</si>
  <si>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</si>
  <si>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</si>
  <si>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</si>
  <si>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</si>
  <si>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</si>
  <si>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</si>
  <si>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</si>
  <si>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</si>
  <si>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</si>
  <si>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</si>
  <si>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</si>
  <si>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</si>
  <si>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</si>
  <si>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</si>
  <si>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</si>
  <si>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</si>
  <si>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</si>
  <si>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</si>
  <si>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</si>
  <si>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</si>
  <si>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</si>
  <si>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</si>
  <si>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</si>
  <si>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</si>
  <si>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</si>
  <si>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</si>
  <si>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</si>
  <si>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</si>
  <si>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</si>
  <si>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</si>
  <si>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</si>
  <si>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</si>
  <si>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</si>
  <si>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</si>
  <si>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</si>
  <si>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</si>
  <si>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</si>
  <si>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</si>
  <si>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</si>
  <si>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</si>
  <si>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</si>
  <si>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</si>
  <si>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</si>
  <si>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</si>
  <si>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</si>
  <si>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</si>
  <si>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</si>
  <si>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</si>
  <si>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</si>
  <si>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</si>
  <si>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</si>
  <si>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</si>
  <si>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</si>
  <si>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</si>
  <si>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</si>
  <si>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</si>
  <si>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</si>
  <si>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</si>
  <si>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</si>
  <si>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</si>
  <si>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</si>
  <si>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</si>
  <si>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</si>
  <si>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</si>
  <si>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</si>
  <si>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</si>
  <si>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</si>
  <si>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</si>
  <si>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</si>
  <si>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</si>
  <si>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</si>
  <si>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</si>
  <si>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</si>
  <si>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</si>
  <si>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</si>
  <si>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</si>
  <si>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</si>
  <si>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</si>
  <si>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</si>
  <si>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</si>
  <si>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</si>
  <si>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</si>
  <si>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</si>
  <si>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</si>
  <si>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</si>
  <si>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</si>
  <si>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</si>
  <si>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</si>
  <si>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</si>
  <si>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</si>
  <si>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</si>
  <si>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</si>
  <si>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</si>
  <si>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</si>
  <si>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</si>
  <si>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</si>
  <si>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</si>
  <si>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</si>
  <si>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</si>
  <si>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</si>
  <si>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</si>
  <si>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</si>
  <si>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</si>
  <si>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</si>
  <si>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</si>
  <si>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</si>
  <si>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</si>
  <si>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</si>
  <si>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</si>
  <si>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</si>
  <si>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</si>
  <si>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</si>
  <si>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</si>
  <si>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</si>
  <si>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</si>
  <si>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</si>
  <si>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</si>
  <si>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</si>
  <si>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</si>
  <si>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</si>
  <si>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</si>
  <si>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</si>
  <si>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</si>
  <si>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</si>
  <si>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</si>
  <si>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</si>
  <si>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</si>
  <si>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</si>
  <si>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</si>
  <si>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</si>
  <si>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</si>
  <si>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</si>
  <si>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</si>
  <si>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</si>
  <si>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</si>
  <si>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</si>
  <si>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</si>
  <si>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</si>
  <si>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</si>
  <si>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</si>
  <si>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</si>
  <si>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</si>
  <si>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</si>
  <si>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</si>
  <si>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</si>
  <si>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</si>
  <si>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</si>
  <si>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</si>
  <si>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</si>
  <si>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</si>
  <si>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</si>
  <si>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</si>
  <si>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</si>
  <si>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</si>
  <si>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</si>
  <si>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</si>
  <si>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</si>
  <si>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</si>
  <si>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</si>
  <si>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</si>
  <si>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</si>
  <si>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</si>
  <si>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</si>
  <si>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</si>
  <si>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</si>
  <si>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</si>
  <si>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</si>
  <si>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</si>
  <si>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</si>
  <si>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</si>
  <si>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</si>
  <si>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</si>
  <si>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</si>
  <si>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</si>
  <si>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</si>
  <si>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</si>
  <si>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</si>
  <si>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</si>
  <si>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</si>
  <si>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</si>
  <si>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</si>
  <si>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</si>
  <si>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</si>
  <si>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</si>
  <si>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</si>
  <si>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</si>
  <si>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</si>
  <si>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</si>
  <si>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</si>
  <si>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</si>
  <si>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</si>
  <si>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</si>
  <si>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</si>
  <si>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</si>
  <si>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</si>
  <si>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</si>
  <si>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</si>
  <si>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</si>
  <si>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</si>
  <si>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</si>
  <si>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</si>
  <si>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</si>
  <si>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</si>
  <si>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</si>
  <si>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</si>
  <si>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</si>
  <si>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</si>
  <si>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</si>
  <si>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</si>
  <si>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</si>
  <si>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</si>
  <si>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</si>
  <si>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</si>
  <si>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</si>
  <si>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</si>
  <si>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</si>
  <si>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</si>
  <si>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</si>
  <si>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</si>
  <si>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</si>
  <si>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</si>
  <si>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</si>
  <si>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</si>
  <si>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</si>
  <si>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</si>
  <si>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</si>
  <si>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</si>
  <si>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</si>
  <si>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</si>
  <si>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</si>
  <si>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</si>
  <si>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</si>
  <si>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</si>
  <si>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</si>
  <si>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</si>
  <si>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</si>
  <si>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</si>
  <si>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</si>
  <si>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</si>
  <si>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</si>
  <si>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</si>
  <si>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</si>
  <si>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</si>
  <si>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</si>
  <si>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</si>
  <si>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</si>
  <si>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</si>
  <si>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</si>
  <si>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</si>
  <si>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</si>
  <si>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</si>
  <si>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</si>
  <si>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</si>
  <si>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</si>
  <si>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</si>
  <si>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</si>
  <si>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</si>
  <si>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</si>
  <si>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</si>
  <si>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</si>
  <si>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</si>
  <si>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</si>
  <si>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</si>
  <si>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</si>
  <si>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</si>
  <si>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</si>
  <si>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</si>
  <si>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</si>
  <si>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</si>
  <si>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</si>
  <si>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</si>
  <si>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</si>
  <si>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</si>
  <si>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</si>
  <si>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</si>
  <si>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</si>
  <si>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</si>
  <si>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</si>
  <si>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</si>
  <si>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</si>
  <si>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</si>
  <si>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</si>
  <si>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</si>
  <si>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</si>
  <si>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</si>
  <si>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</si>
  <si>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</si>
  <si>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</si>
  <si>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</si>
  <si>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</si>
  <si>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</si>
  <si>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</si>
  <si>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</si>
  <si>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</si>
  <si>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</si>
  <si>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</si>
  <si>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</si>
  <si>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</si>
  <si>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</si>
  <si>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</si>
  <si>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</si>
  <si>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</si>
  <si>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</si>
  <si>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</si>
  <si>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</si>
  <si>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</si>
  <si>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</si>
  <si>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</si>
  <si>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</si>
  <si>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</si>
  <si>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</si>
  <si>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</si>
  <si>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</si>
  <si>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</si>
  <si>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</si>
  <si>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</si>
  <si>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</si>
  <si>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</si>
  <si>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</si>
  <si>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</si>
  <si>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</si>
  <si>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</si>
  <si>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</si>
  <si>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</si>
  <si>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</si>
  <si>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</si>
  <si>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</si>
  <si>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</si>
  <si>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</si>
  <si>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</si>
  <si>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</si>
  <si>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</si>
  <si>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</si>
  <si>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</si>
  <si>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</si>
  <si>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</si>
  <si>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</si>
  <si>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</si>
  <si>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</si>
  <si>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</si>
  <si>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</si>
  <si>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</si>
  <si>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</si>
  <si>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</si>
  <si>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</si>
  <si>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</si>
  <si>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</si>
  <si>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</si>
  <si>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</si>
  <si>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</si>
  <si>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</si>
  <si>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</si>
  <si>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</si>
  <si>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</si>
  <si>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</si>
  <si>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</si>
  <si>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</si>
  <si>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</si>
  <si>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</si>
  <si>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</si>
  <si>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</si>
  <si>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</si>
  <si>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</si>
  <si>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</si>
  <si>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</si>
  <si>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</si>
  <si>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</si>
  <si>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</si>
  <si>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</si>
  <si>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</si>
  <si>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</si>
  <si>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</si>
  <si>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</si>
  <si>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</si>
  <si>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</si>
  <si>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</si>
  <si>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</si>
  <si>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</si>
  <si>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</si>
  <si>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</si>
  <si>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</si>
  <si>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</si>
  <si>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</si>
  <si>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</si>
  <si>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</si>
  <si>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</si>
  <si>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</si>
  <si>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</si>
  <si>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</si>
  <si>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</si>
  <si>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</si>
  <si>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</si>
  <si>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</si>
  <si>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</si>
  <si>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</si>
  <si>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</si>
  <si>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</si>
  <si>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</si>
  <si>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</si>
  <si>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</si>
  <si>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</si>
  <si>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</si>
  <si>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</si>
  <si>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</si>
  <si>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</si>
  <si>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</si>
  <si>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</si>
  <si>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</si>
  <si>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</si>
  <si>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</si>
  <si>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</si>
  <si>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</si>
  <si>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</si>
  <si>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</si>
  <si>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</si>
  <si>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</si>
  <si>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</si>
  <si>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</si>
  <si>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</si>
  <si>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</si>
  <si>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</si>
  <si>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</si>
  <si>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</si>
  <si>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</si>
  <si>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</si>
  <si>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</si>
  <si>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</si>
  <si>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</si>
  <si>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</si>
  <si>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</si>
  <si>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</si>
  <si>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</si>
  <si>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</si>
  <si>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</si>
  <si>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</si>
  <si>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</si>
  <si>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</si>
  <si>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</si>
  <si>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</si>
  <si>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</si>
  <si>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</si>
  <si>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</si>
  <si>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</si>
  <si>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</si>
  <si>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</si>
  <si>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</si>
  <si>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</si>
  <si>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</si>
  <si>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</si>
  <si>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</si>
  <si>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</si>
  <si>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</si>
  <si>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</si>
  <si>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</si>
  <si>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</si>
  <si>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</si>
  <si>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</si>
  <si>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</si>
  <si>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</si>
  <si>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</si>
  <si>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</si>
  <si>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</si>
  <si>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</si>
  <si>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</si>
  <si>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</si>
  <si>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</si>
  <si>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</si>
  <si>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</si>
  <si>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</si>
  <si>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</si>
  <si>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</si>
  <si>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</si>
  <si>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</si>
  <si>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</si>
  <si>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</si>
  <si>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</si>
  <si>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</si>
  <si>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</si>
  <si>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</si>
  <si>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</si>
  <si>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</si>
  <si>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</si>
  <si>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</si>
  <si>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</si>
  <si>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</si>
  <si>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</si>
  <si>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</si>
  <si>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</si>
  <si>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</si>
  <si>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</si>
  <si>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</si>
  <si>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</si>
  <si>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</si>
  <si>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</si>
  <si>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</si>
  <si>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</si>
  <si>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</si>
  <si>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</si>
  <si>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</si>
  <si>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</si>
  <si>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</si>
  <si>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</si>
  <si>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</si>
  <si>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</si>
  <si>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</si>
  <si>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</si>
  <si>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</si>
  <si>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</si>
  <si>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</si>
  <si>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</si>
  <si>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</si>
  <si>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</si>
  <si>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</si>
  <si>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</si>
  <si>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</si>
  <si>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</si>
  <si>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</si>
  <si>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</si>
  <si>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</si>
  <si>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</si>
  <si>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</si>
  <si>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</si>
  <si>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</si>
  <si>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</si>
  <si>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</si>
  <si>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</si>
  <si>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</si>
  <si>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</si>
  <si>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</si>
  <si>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</si>
  <si>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</si>
  <si>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</si>
  <si>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</si>
  <si>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</si>
  <si>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</si>
  <si>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</si>
  <si>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</si>
  <si>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</si>
  <si>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</si>
  <si>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</si>
  <si>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</si>
  <si>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</si>
  <si>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</si>
  <si>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</si>
  <si>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</si>
  <si>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</si>
  <si>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</si>
  <si>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</si>
  <si>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</si>
  <si>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</si>
  <si>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</si>
  <si>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</si>
  <si>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</si>
  <si>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</si>
  <si>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</si>
  <si>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</si>
  <si>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</si>
  <si>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</si>
  <si>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</si>
  <si>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</si>
  <si>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</si>
  <si>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</si>
  <si>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</si>
  <si>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</si>
  <si>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</si>
  <si>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</si>
  <si>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</si>
  <si>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</si>
  <si>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</si>
  <si>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</si>
  <si>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</si>
  <si>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</si>
  <si>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</si>
  <si>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</si>
  <si>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</si>
  <si>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</si>
  <si>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</si>
  <si>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</si>
  <si>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</si>
  <si>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</si>
  <si>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</si>
  <si>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</si>
  <si>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</si>
  <si>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</si>
  <si>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</si>
  <si>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</si>
  <si>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</si>
  <si>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</si>
  <si>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</si>
  <si>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</si>
  <si>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</si>
  <si>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</si>
  <si>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</si>
  <si>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</si>
  <si>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</si>
  <si>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</si>
  <si>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</si>
  <si>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</si>
  <si>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</si>
  <si>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</si>
  <si>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</si>
  <si>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</si>
  <si>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</si>
  <si>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</si>
  <si>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</si>
  <si>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</si>
  <si>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</si>
  <si>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</si>
  <si>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</si>
  <si>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</si>
  <si>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</si>
  <si>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</si>
  <si>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</si>
  <si>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</si>
  <si>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</si>
  <si>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</si>
  <si>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</si>
  <si>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</si>
  <si>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</si>
  <si>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</si>
  <si>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</si>
  <si>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</si>
  <si>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</si>
  <si>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</si>
  <si>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</si>
  <si>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</si>
  <si>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</si>
  <si>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</si>
  <si>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</si>
  <si>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</si>
  <si>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</si>
  <si>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</si>
  <si>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</si>
  <si>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</si>
  <si>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</si>
  <si>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</si>
  <si>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</si>
  <si>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</si>
  <si>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</si>
  <si>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</si>
  <si>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</si>
  <si>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</si>
  <si>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</si>
  <si>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</si>
  <si>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</si>
  <si>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</si>
  <si>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</si>
  <si>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</si>
  <si>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</si>
  <si>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</si>
  <si>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</si>
  <si>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</si>
  <si>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</si>
  <si>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</si>
  <si>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</si>
  <si>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</si>
  <si>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</si>
  <si>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</si>
  <si>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</si>
  <si>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</si>
  <si>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</si>
  <si>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</si>
  <si>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</si>
  <si>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</si>
  <si>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</si>
  <si>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</si>
  <si>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</si>
  <si>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</si>
  <si>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</si>
  <si>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</si>
  <si>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</si>
  <si>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</si>
  <si>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</si>
  <si>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</si>
  <si>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</si>
  <si>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</si>
  <si>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</si>
  <si>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</si>
  <si>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</si>
  <si>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</si>
  <si>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</si>
  <si>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</si>
  <si>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</si>
  <si>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</si>
  <si>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</si>
  <si>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</si>
  <si>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</si>
  <si>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</si>
  <si>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</si>
  <si>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</si>
  <si>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</si>
  <si>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</si>
  <si>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</si>
  <si>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</si>
  <si>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</si>
  <si>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</si>
  <si>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</si>
  <si>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</si>
  <si>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</si>
  <si>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</si>
  <si>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</si>
  <si>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</si>
  <si>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</si>
  <si>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</si>
  <si>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</si>
  <si>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</si>
  <si>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</si>
  <si>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</si>
  <si>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</si>
  <si>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</si>
  <si>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</si>
  <si>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</si>
  <si>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</si>
  <si>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</si>
  <si>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</si>
  <si>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</si>
  <si>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</si>
  <si>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</si>
  <si>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</si>
  <si>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</si>
  <si>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</si>
  <si>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</si>
  <si>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</si>
  <si>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</si>
  <si>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</si>
  <si>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</si>
  <si>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</si>
  <si>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</si>
  <si>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</si>
  <si>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</si>
  <si>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</si>
  <si>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</si>
  <si>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</si>
  <si>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</si>
  <si>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</si>
  <si>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</si>
  <si>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</si>
  <si>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</si>
  <si>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</si>
  <si>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</si>
  <si>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</si>
  <si>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</si>
  <si>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</si>
  <si>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</si>
  <si>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</si>
  <si>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</si>
  <si>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</si>
  <si>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</si>
  <si>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</si>
  <si>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</si>
  <si>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</si>
  <si>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</si>
  <si>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</si>
  <si>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</si>
  <si>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</si>
  <si>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</si>
  <si>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</si>
  <si>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</si>
  <si>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</si>
  <si>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</si>
  <si>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</si>
  <si>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</si>
  <si>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</si>
  <si>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</si>
  <si>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</si>
  <si>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</si>
  <si>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</si>
  <si>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</si>
  <si>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</si>
  <si>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</si>
  <si>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</si>
  <si>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</si>
  <si>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</si>
  <si>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</si>
  <si>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</si>
  <si>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</si>
  <si>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</si>
  <si>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</si>
  <si>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</si>
  <si>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</si>
  <si>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</si>
  <si>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</si>
  <si>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</si>
  <si>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</si>
  <si>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</si>
  <si>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</si>
  <si>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</si>
  <si>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</si>
  <si>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</si>
  <si>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</si>
  <si>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</si>
  <si>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</si>
  <si>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</si>
  <si>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</si>
  <si>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</si>
  <si>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</si>
  <si>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</si>
  <si>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</si>
  <si>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</si>
  <si>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</si>
  <si>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</si>
  <si>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</si>
  <si>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</si>
  <si>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</si>
  <si>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</si>
  <si>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</si>
  <si>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</si>
  <si>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</si>
  <si>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</si>
  <si>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</si>
  <si>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</si>
  <si>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</si>
  <si>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</si>
  <si>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</si>
  <si>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</si>
  <si>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</si>
  <si>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</si>
  <si>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</si>
  <si>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</si>
  <si>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</si>
  <si>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</si>
  <si>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</si>
  <si>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</si>
  <si>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</si>
  <si>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</si>
  <si>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</si>
  <si>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</si>
  <si>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</si>
  <si>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</si>
  <si>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</si>
  <si>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</si>
  <si>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</si>
  <si>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</si>
  <si>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</si>
  <si>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</si>
  <si>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</si>
  <si>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</si>
  <si>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</si>
  <si>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</si>
  <si>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</si>
  <si>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</si>
  <si>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</si>
  <si>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</si>
  <si>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</si>
  <si>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</si>
  <si>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</si>
  <si>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</si>
  <si>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</si>
  <si>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</si>
  <si>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</si>
  <si>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</si>
  <si>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</si>
  <si>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</si>
  <si>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</si>
  <si>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</si>
  <si>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</si>
  <si>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</si>
  <si>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</si>
  <si>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</si>
  <si>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</si>
  <si>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</si>
  <si>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</si>
  <si>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</si>
  <si>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</si>
  <si>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</si>
  <si>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</si>
  <si>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</si>
  <si>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</si>
  <si>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</si>
  <si>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</si>
  <si>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</si>
  <si>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</si>
  <si>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</si>
  <si>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</si>
  <si>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</si>
  <si>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</si>
  <si>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</si>
  <si>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</si>
  <si>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</si>
  <si>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</si>
  <si>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</si>
  <si>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</si>
  <si>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</si>
  <si>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</si>
  <si>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</si>
  <si>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</si>
  <si>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</si>
  <si>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</si>
  <si>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</si>
  <si>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</si>
  <si>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</si>
  <si>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</si>
  <si>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</si>
  <si>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</si>
  <si>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</si>
  <si>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</si>
  <si>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</si>
  <si>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</si>
  <si>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</si>
  <si>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</si>
  <si>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</si>
  <si>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</si>
  <si>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</si>
  <si>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</si>
  <si>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</si>
  <si>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</si>
  <si>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</si>
  <si>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</si>
  <si>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</si>
  <si>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</si>
  <si>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</si>
  <si>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</si>
  <si>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</si>
  <si>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</si>
  <si>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</si>
  <si>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</si>
  <si>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</si>
  <si>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</si>
  <si>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</si>
  <si>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</si>
  <si>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</si>
  <si>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</si>
  <si>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</si>
  <si>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</si>
  <si>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</si>
  <si>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</si>
  <si>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</si>
  <si>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</si>
  <si>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</si>
  <si>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</si>
  <si>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</si>
  <si>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</si>
  <si>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</si>
  <si>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</si>
  <si>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</si>
  <si>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</si>
  <si>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</si>
  <si>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</si>
  <si>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</si>
  <si>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</si>
  <si>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</si>
  <si>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</si>
  <si>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</si>
  <si>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</si>
  <si>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</si>
  <si>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</si>
  <si>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</si>
  <si>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</si>
  <si>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</si>
  <si>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</si>
  <si>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</si>
  <si>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</si>
  <si>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</si>
  <si>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</si>
  <si>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</si>
  <si>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</si>
  <si>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</si>
  <si>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</si>
  <si>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</si>
  <si>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</si>
  <si>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</si>
  <si>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</si>
  <si>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</si>
  <si>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</si>
  <si>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</si>
  <si>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</si>
  <si>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</si>
  <si>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</si>
  <si>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</si>
  <si>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</si>
  <si>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</si>
  <si>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</si>
  <si>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</si>
  <si>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</si>
  <si>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</si>
  <si>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</si>
  <si>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</si>
  <si>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</si>
  <si>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</si>
  <si>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</si>
  <si>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</si>
  <si>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</si>
  <si>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</si>
  <si>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</si>
  <si>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</si>
  <si>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</si>
  <si>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</si>
  <si>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</si>
  <si>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</si>
  <si>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</si>
  <si>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</si>
  <si>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</si>
  <si>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</si>
  <si>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</si>
  <si>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</si>
  <si>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</si>
  <si>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</si>
  <si>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</si>
  <si>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</si>
  <si>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</si>
  <si>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</si>
  <si>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</si>
  <si>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</si>
  <si>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</si>
  <si>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</si>
  <si>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</si>
  <si>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</si>
  <si>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</si>
  <si>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</si>
  <si>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</si>
  <si>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</si>
  <si>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</si>
  <si>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</si>
  <si>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</si>
  <si>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</si>
  <si>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</si>
  <si>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</si>
  <si>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</si>
  <si>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</si>
  <si>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</si>
  <si>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</si>
  <si>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</si>
  <si>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</si>
  <si>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</si>
  <si>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</si>
  <si>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</si>
  <si>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</si>
  <si>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</si>
  <si>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</si>
  <si>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</si>
  <si>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</si>
  <si>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</si>
  <si>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</si>
  <si>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</si>
  <si>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</si>
  <si>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</si>
  <si>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</si>
  <si>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</si>
  <si>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</si>
  <si>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</si>
  <si>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</si>
  <si>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</si>
  <si>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</si>
  <si>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</si>
  <si>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</si>
  <si>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</si>
  <si>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</si>
  <si>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</si>
  <si>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</si>
  <si>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</si>
  <si>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</si>
  <si>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</si>
  <si>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</si>
  <si>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</si>
  <si>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</si>
  <si>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</si>
  <si>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</si>
  <si>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</si>
  <si>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</si>
  <si>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</si>
  <si>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</si>
  <si>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</si>
  <si>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</si>
  <si>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</si>
  <si>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</si>
  <si>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</si>
  <si>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</si>
  <si>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</si>
  <si>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</si>
  <si>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</si>
  <si>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</si>
  <si>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</si>
  <si>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</si>
  <si>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</si>
  <si>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</si>
  <si>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</si>
  <si>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</si>
  <si>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</si>
  <si>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</si>
  <si>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</si>
  <si>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</si>
  <si>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</si>
  <si>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</si>
  <si>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</si>
  <si>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</si>
  <si>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</si>
  <si>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</si>
  <si>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</si>
  <si>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</si>
  <si>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</si>
  <si>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</si>
  <si>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</si>
  <si>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</si>
  <si>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</si>
  <si>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</si>
  <si>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</si>
  <si>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</si>
  <si>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</si>
  <si>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</si>
  <si>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</si>
  <si>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</si>
  <si>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</si>
  <si>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</si>
  <si>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</si>
  <si>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</si>
  <si>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</si>
  <si>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</si>
  <si>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</si>
  <si>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</si>
  <si>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</si>
  <si>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</si>
  <si>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</si>
  <si>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</si>
  <si>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</si>
  <si>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</si>
  <si>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</si>
  <si>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</si>
  <si>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</si>
  <si>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</si>
  <si>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</si>
  <si>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</si>
  <si>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</si>
  <si>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</si>
  <si>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</si>
  <si>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</si>
  <si>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</si>
  <si>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</si>
  <si>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</si>
  <si>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</si>
  <si>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</si>
  <si>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</si>
  <si>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</si>
  <si>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</si>
  <si>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</si>
  <si>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</si>
  <si>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</si>
  <si>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</si>
  <si>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</si>
  <si>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</si>
  <si>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</si>
  <si>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</si>
  <si>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</si>
  <si>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</si>
  <si>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</si>
  <si>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</si>
  <si>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</si>
  <si>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</si>
  <si>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</si>
  <si>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</si>
  <si>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</si>
  <si>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</si>
  <si>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</si>
  <si>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</si>
  <si>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</si>
  <si>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</si>
  <si>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</si>
  <si>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</si>
  <si>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</si>
  <si>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</si>
  <si>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</si>
  <si>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</si>
  <si>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</si>
  <si>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</si>
  <si>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</si>
  <si>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</si>
  <si>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</si>
  <si>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</si>
  <si>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</si>
  <si>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</si>
  <si>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</si>
  <si>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</si>
  <si>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</si>
  <si>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</si>
  <si>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</si>
  <si>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</si>
  <si>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</si>
  <si>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</si>
  <si>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</si>
  <si>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</si>
  <si>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</si>
  <si>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</si>
  <si>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</si>
  <si>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</si>
  <si>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</si>
  <si>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</si>
  <si>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</si>
  <si>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</si>
  <si>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</si>
  <si>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</si>
  <si>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</si>
  <si>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</si>
  <si>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</si>
  <si>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</si>
  <si>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</si>
  <si>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</si>
  <si>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</si>
  <si>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</si>
  <si>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</si>
  <si>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</si>
  <si>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</si>
  <si>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</si>
  <si>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</si>
  <si>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</si>
  <si>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</si>
  <si>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</si>
  <si>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</si>
  <si>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</si>
  <si>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</si>
  <si>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</si>
  <si>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</si>
  <si>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</si>
  <si>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</si>
  <si>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</si>
  <si>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</si>
  <si>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</si>
  <si>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</si>
  <si>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</si>
  <si>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</si>
  <si>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</si>
  <si>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</si>
  <si>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</si>
  <si>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</si>
  <si>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</si>
  <si>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</si>
  <si>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</si>
  <si>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</si>
  <si>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</si>
  <si>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</si>
  <si>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</si>
  <si>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</si>
  <si>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</si>
  <si>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</si>
  <si>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</si>
  <si>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</si>
  <si>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</si>
  <si>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</si>
  <si>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</si>
  <si>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</si>
  <si>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</si>
  <si>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</si>
  <si>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</si>
  <si>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</si>
  <si>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</si>
  <si>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</si>
  <si>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</si>
  <si>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</si>
  <si>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</si>
  <si>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</si>
  <si>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</si>
  <si>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</si>
  <si>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</si>
  <si>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</si>
  <si>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</si>
  <si>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</si>
  <si>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</si>
  <si>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</si>
  <si>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</si>
  <si>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</si>
  <si>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</si>
  <si>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</si>
  <si>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</si>
  <si>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</si>
  <si>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</si>
  <si>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</si>
  <si>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</si>
  <si>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</si>
  <si>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</si>
  <si>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</si>
  <si>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</si>
  <si>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</si>
  <si>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</si>
  <si>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</si>
  <si>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</si>
  <si>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</si>
  <si>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</si>
  <si>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</si>
  <si>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</si>
  <si>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</si>
  <si>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</si>
  <si>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</si>
  <si>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</si>
  <si>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</si>
  <si>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</si>
  <si>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</si>
  <si>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</si>
  <si>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</si>
  <si>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</si>
  <si>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</si>
  <si>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</si>
  <si>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</si>
  <si>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</si>
  <si>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</si>
  <si>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</si>
  <si>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</si>
  <si>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</si>
  <si>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</si>
  <si>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</si>
  <si>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</si>
  <si>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</si>
  <si>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</si>
  <si>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</si>
  <si>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</si>
  <si>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</si>
  <si>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</si>
  <si>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</si>
  <si>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</si>
  <si>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</si>
  <si>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</si>
  <si>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</si>
  <si>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</si>
  <si>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</si>
  <si>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</si>
  <si>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</si>
  <si>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</si>
  <si>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</si>
  <si>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</si>
  <si>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</si>
  <si>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</si>
  <si>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</si>
  <si>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</si>
  <si>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</si>
  <si>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</si>
  <si>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</si>
  <si>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</si>
  <si>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</si>
  <si>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</si>
  <si>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</si>
  <si>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</si>
  <si>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</si>
  <si>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</si>
  <si>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</si>
  <si>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</si>
  <si>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</si>
  <si>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</si>
  <si>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</si>
  <si>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</si>
  <si>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</si>
  <si>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</si>
  <si>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</si>
  <si>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</si>
  <si>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</si>
  <si>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</si>
  <si>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</si>
  <si>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</si>
  <si>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</si>
  <si>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</si>
  <si>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</si>
  <si>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</si>
  <si>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</si>
  <si>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</si>
  <si>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</si>
  <si>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</si>
  <si>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</si>
  <si>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</si>
  <si>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</si>
  <si>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</si>
  <si>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</si>
  <si>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</si>
  <si>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</si>
  <si>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</si>
  <si>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</si>
  <si>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</si>
  <si>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</si>
  <si>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</si>
  <si>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</si>
  <si>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</si>
  <si>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</si>
  <si>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</si>
  <si>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</si>
  <si>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</si>
  <si>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</si>
  <si>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</si>
  <si>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</si>
  <si>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</si>
  <si>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</si>
  <si>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</si>
  <si>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</si>
  <si>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</si>
  <si>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</si>
  <si>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</si>
  <si>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</si>
  <si>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</si>
  <si>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</si>
  <si>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</si>
  <si>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</si>
  <si>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</si>
  <si>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</si>
  <si>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</si>
  <si>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</si>
  <si>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</si>
  <si>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</si>
  <si>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</si>
  <si>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</si>
  <si>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</si>
  <si>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</si>
  <si>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</si>
  <si>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</si>
  <si>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</si>
  <si>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</si>
  <si>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</si>
  <si>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</si>
  <si>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</si>
  <si>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</si>
  <si>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</si>
  <si>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</si>
  <si>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</si>
  <si>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</si>
  <si>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</si>
  <si>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</si>
  <si>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</si>
  <si>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</si>
  <si>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</si>
  <si>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</si>
  <si>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</si>
  <si>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</si>
  <si>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</si>
  <si>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</si>
  <si>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</si>
  <si>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</si>
  <si>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</si>
  <si>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</si>
  <si>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</si>
  <si>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</si>
  <si>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</si>
  <si>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</si>
  <si>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</si>
  <si>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</si>
  <si>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</si>
  <si>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</si>
  <si>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</si>
  <si>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</si>
  <si>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</si>
  <si>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</si>
  <si>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</si>
  <si>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</si>
  <si>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</si>
  <si>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</si>
  <si>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</si>
  <si>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</si>
  <si>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</si>
  <si>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</si>
  <si>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</si>
  <si>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</si>
  <si>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</si>
  <si>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</si>
  <si>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</si>
  <si>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</si>
  <si>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</si>
  <si>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</si>
  <si>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</si>
  <si>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</si>
  <si>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</si>
  <si>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</si>
  <si>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</si>
  <si>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</si>
  <si>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</si>
  <si>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</si>
  <si>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</si>
  <si>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</si>
  <si>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</si>
  <si>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</si>
  <si>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</si>
  <si>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</si>
  <si>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</si>
  <si>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</si>
  <si>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</si>
  <si>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</si>
  <si>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</si>
  <si>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</si>
  <si>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</si>
  <si>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</si>
  <si>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</si>
  <si>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</si>
  <si>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</si>
  <si>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</si>
  <si>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</si>
  <si>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</si>
  <si>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</si>
  <si>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</si>
  <si>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</si>
  <si>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</si>
  <si>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</si>
  <si>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</si>
  <si>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</si>
  <si>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</si>
  <si>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</si>
  <si>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</si>
  <si>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</si>
  <si>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</si>
  <si>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</si>
  <si>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</si>
  <si>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</si>
  <si>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</si>
  <si>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</si>
  <si>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</si>
  <si>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</si>
  <si>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</si>
  <si>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</si>
  <si>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</si>
  <si>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</si>
  <si>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</si>
  <si>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</si>
  <si>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</si>
  <si>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</si>
  <si>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</si>
  <si>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</si>
  <si>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</si>
  <si>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</si>
  <si>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</si>
  <si>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</si>
  <si>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</si>
  <si>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</si>
  <si>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</si>
  <si>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</si>
  <si>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</si>
  <si>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</si>
  <si>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</si>
  <si>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</si>
  <si>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</si>
  <si>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</si>
  <si>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</si>
  <si>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</si>
  <si>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</si>
  <si>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</si>
  <si>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</si>
  <si>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</si>
  <si>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</si>
  <si>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</si>
  <si>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</si>
  <si>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</si>
  <si>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</si>
  <si>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</si>
  <si>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</si>
  <si>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</si>
  <si>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</si>
  <si>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</si>
  <si>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</si>
  <si>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</si>
  <si>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</si>
  <si>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</si>
  <si>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</si>
  <si>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</si>
  <si>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</si>
  <si>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</si>
  <si>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</si>
  <si>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</si>
  <si>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</si>
  <si>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</si>
  <si>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</si>
  <si>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</si>
  <si>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</si>
  <si>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</si>
  <si>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</si>
  <si>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</si>
  <si>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</si>
  <si>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</si>
  <si>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</si>
  <si>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</si>
  <si>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</si>
  <si>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</si>
  <si>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</si>
  <si>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</si>
  <si>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</si>
  <si>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</si>
  <si>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</si>
  <si>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</si>
  <si>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</si>
  <si>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</si>
  <si>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</si>
  <si>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</si>
  <si>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</si>
  <si>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</si>
  <si>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</si>
  <si>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</si>
  <si>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</si>
  <si>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</si>
  <si>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</si>
  <si>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</si>
  <si>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</si>
  <si>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</si>
  <si>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</si>
  <si>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</si>
  <si>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</si>
  <si>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</si>
  <si>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</si>
  <si>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</si>
  <si>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</si>
  <si>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</si>
  <si>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</si>
  <si>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</si>
  <si>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</si>
  <si>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</si>
  <si>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</si>
  <si>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</si>
  <si>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</si>
  <si>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</si>
  <si>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</si>
  <si>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</si>
  <si>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</si>
  <si>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</si>
  <si>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</si>
  <si>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</si>
  <si>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</si>
  <si>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</si>
  <si>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</si>
  <si>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</si>
  <si>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</si>
  <si>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</si>
  <si>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</si>
  <si>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</si>
  <si>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</si>
  <si>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</si>
  <si>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</si>
  <si>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</si>
  <si>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</si>
  <si>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</si>
  <si>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</si>
  <si>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</si>
  <si>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</si>
  <si>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</si>
  <si>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</si>
  <si>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</si>
  <si>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</si>
  <si>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</si>
  <si>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</si>
  <si>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</si>
  <si>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</si>
  <si>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</si>
  <si>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</si>
  <si>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</si>
  <si>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</si>
  <si>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</si>
  <si>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</si>
  <si>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</si>
  <si>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</si>
  <si>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</si>
  <si>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</si>
  <si>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</si>
  <si>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</si>
  <si>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</si>
  <si>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</si>
  <si>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</si>
  <si>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</si>
  <si>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</si>
  <si>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</si>
  <si>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</si>
  <si>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</si>
  <si>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</si>
  <si>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</si>
  <si>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</si>
  <si>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</si>
  <si>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</si>
  <si>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</si>
  <si>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</si>
  <si>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</si>
  <si>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</si>
  <si>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</si>
  <si>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</si>
  <si>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</si>
  <si>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</si>
  <si>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</si>
  <si>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</si>
  <si>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</si>
  <si>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</si>
  <si>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</si>
  <si>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</si>
  <si>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</si>
  <si>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</si>
  <si>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</si>
  <si>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</si>
  <si>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</si>
  <si>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</si>
  <si>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</si>
  <si>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</si>
  <si>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</si>
  <si>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</si>
  <si>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</si>
  <si>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</si>
  <si>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</si>
  <si>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</si>
  <si>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</si>
  <si>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</si>
  <si>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</si>
  <si>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</si>
  <si>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</si>
  <si>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</si>
  <si>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</si>
  <si>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</si>
  <si>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</si>
  <si>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</si>
  <si>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</si>
  <si>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</si>
  <si>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</si>
  <si>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</si>
  <si>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</si>
  <si>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</si>
  <si>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</si>
  <si>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</si>
  <si>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</si>
  <si>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</si>
  <si>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</si>
  <si>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</si>
  <si>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</si>
  <si>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</si>
  <si>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</si>
  <si>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</si>
  <si>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</si>
  <si>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</si>
  <si>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</si>
  <si>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</si>
  <si>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</si>
  <si>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</si>
  <si>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</si>
  <si>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</si>
  <si>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</si>
  <si>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</si>
  <si>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</si>
  <si>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</si>
  <si>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</si>
  <si>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</si>
  <si>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</si>
  <si>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</si>
  <si>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</si>
  <si>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</si>
  <si>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</si>
  <si>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</si>
  <si>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</si>
  <si>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</si>
  <si>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</si>
  <si>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</si>
  <si>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</si>
  <si>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</si>
  <si>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</si>
  <si>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</si>
  <si>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</si>
  <si>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</si>
  <si>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</si>
  <si>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</si>
  <si>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</si>
  <si>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</si>
  <si>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</si>
  <si>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</si>
  <si>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</si>
  <si>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</si>
  <si>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</si>
  <si>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</si>
  <si>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</si>
  <si>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</si>
  <si>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</si>
  <si>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</si>
  <si>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</si>
  <si>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</si>
  <si>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</si>
  <si>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</si>
  <si>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</si>
  <si>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</si>
  <si>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</si>
  <si>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</si>
  <si>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</si>
  <si>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</si>
  <si>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</si>
  <si>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</si>
  <si>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</si>
  <si>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</si>
  <si>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</si>
  <si>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</si>
  <si>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</si>
  <si>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</si>
  <si>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</si>
  <si>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</si>
  <si>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</si>
  <si>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</si>
  <si>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</si>
  <si>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</si>
  <si>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</si>
  <si>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</si>
  <si>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</si>
  <si>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</si>
  <si>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</si>
  <si>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</si>
  <si>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</si>
  <si>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</si>
  <si>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</si>
  <si>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</si>
  <si>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</si>
  <si>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</si>
  <si>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</si>
  <si>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</si>
  <si>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</si>
  <si>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</si>
  <si>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</si>
  <si>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</si>
  <si>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</si>
  <si>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</si>
  <si>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</si>
  <si>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</si>
  <si>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</si>
  <si>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</si>
  <si>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</si>
  <si>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</si>
  <si>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</si>
  <si>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</si>
  <si>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</si>
  <si>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</si>
  <si>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</si>
  <si>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</si>
  <si>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</si>
  <si>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</si>
  <si>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</si>
  <si>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</si>
  <si>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</si>
  <si>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</si>
  <si>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</si>
  <si>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</si>
  <si>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</si>
  <si>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</si>
  <si>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</si>
  <si>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</si>
  <si>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</si>
  <si>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</si>
  <si>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</si>
  <si>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</si>
  <si>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</si>
  <si>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</si>
  <si>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</si>
  <si>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</si>
  <si>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</si>
  <si>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</si>
  <si>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</si>
  <si>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</si>
  <si>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</si>
  <si>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</si>
  <si>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</si>
  <si>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</si>
  <si>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</si>
  <si>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</si>
  <si>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</si>
  <si>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</si>
  <si>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</si>
  <si>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</si>
  <si>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</si>
  <si>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</si>
  <si>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</si>
  <si>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</si>
  <si>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</si>
  <si>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</si>
  <si>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</si>
  <si>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</si>
  <si>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</si>
  <si>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</si>
  <si>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</si>
  <si>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</si>
  <si>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</si>
  <si>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</si>
  <si>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</si>
  <si>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</si>
  <si>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</si>
  <si>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</si>
  <si>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</si>
  <si>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</si>
  <si>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</si>
  <si>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</si>
  <si>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</si>
  <si>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</si>
  <si>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</si>
  <si>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</si>
  <si>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</si>
  <si>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</si>
  <si>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</si>
  <si>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</si>
  <si>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</si>
  <si>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</si>
  <si>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</si>
  <si>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</si>
  <si>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</si>
  <si>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</si>
  <si>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</si>
  <si>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</si>
  <si>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</si>
  <si>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</si>
  <si>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</si>
  <si>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</si>
  <si>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</si>
  <si>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</si>
  <si>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</si>
  <si>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</si>
  <si>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</si>
  <si>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</si>
  <si>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</si>
  <si>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</si>
  <si>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</si>
  <si>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</si>
  <si>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</si>
  <si>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</si>
  <si>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</si>
  <si>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</si>
  <si>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</si>
  <si>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</si>
  <si>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</si>
  <si>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</si>
  <si>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</si>
  <si>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</si>
  <si>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</si>
  <si>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</si>
  <si>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</si>
  <si>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</si>
  <si>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</si>
  <si>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</si>
  <si>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</si>
  <si>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</si>
  <si>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</si>
  <si>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</si>
  <si>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</si>
  <si>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</si>
  <si>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</si>
  <si>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</si>
  <si>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</si>
  <si>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</si>
  <si>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</si>
  <si>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</si>
  <si>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</si>
  <si>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</si>
  <si>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</si>
  <si>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</si>
  <si>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</si>
  <si>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</si>
  <si>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</si>
  <si>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</si>
  <si>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</si>
  <si>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</si>
  <si>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</si>
  <si>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</si>
  <si>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</si>
  <si>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</si>
  <si>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</si>
  <si>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</si>
  <si>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</si>
  <si>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</si>
  <si>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</si>
  <si>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</si>
  <si>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</si>
  <si>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</si>
  <si>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</si>
  <si>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</si>
  <si>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</si>
  <si>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</si>
  <si>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</si>
  <si>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</si>
  <si>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</si>
  <si>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</si>
  <si>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</si>
  <si>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</si>
  <si>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</si>
  <si>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</si>
  <si>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</si>
  <si>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</si>
  <si>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</si>
  <si>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</si>
  <si>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</si>
  <si>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</si>
  <si>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</si>
  <si>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</si>
  <si>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</si>
  <si>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</si>
  <si>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</si>
  <si>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</si>
  <si>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</si>
  <si>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</si>
  <si>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</si>
  <si>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</si>
  <si>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</si>
  <si>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</si>
  <si>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</si>
  <si>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</si>
  <si>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</si>
  <si>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</si>
  <si>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</si>
  <si>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</si>
  <si>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</si>
  <si>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</si>
  <si>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</si>
  <si>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</si>
  <si>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</si>
  <si>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</si>
  <si>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</si>
  <si>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</si>
  <si>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</si>
  <si>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</si>
  <si>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</si>
  <si>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</si>
  <si>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</si>
  <si>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</si>
  <si>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</si>
  <si>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</si>
  <si>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</si>
  <si>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</si>
  <si>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</si>
  <si>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</si>
  <si>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</si>
  <si>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</si>
  <si>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</si>
  <si>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</si>
  <si>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</si>
  <si>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</si>
  <si>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</si>
  <si>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</si>
  <si>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</si>
  <si>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</si>
  <si>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</si>
  <si>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</si>
  <si>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</si>
  <si>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</si>
  <si>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</si>
  <si>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</si>
  <si>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</si>
  <si>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</si>
  <si>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</si>
  <si>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</si>
  <si>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</si>
  <si>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</si>
  <si>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</si>
  <si>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</si>
  <si>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</si>
  <si>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</si>
  <si>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</si>
  <si>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</si>
  <si>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</si>
  <si>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</si>
  <si>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</si>
  <si>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</si>
  <si>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</si>
  <si>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</si>
  <si>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</si>
  <si>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</si>
  <si>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</si>
  <si>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</si>
  <si>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</si>
  <si>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</si>
  <si>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</si>
  <si>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</si>
  <si>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</si>
  <si>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</si>
  <si>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</si>
  <si>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</si>
  <si>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</si>
  <si>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</si>
  <si>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</si>
  <si>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</si>
  <si>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</si>
  <si>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</si>
  <si>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</si>
  <si>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</si>
  <si>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</si>
  <si>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</si>
  <si>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</si>
  <si>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</si>
  <si>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</si>
  <si>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</si>
  <si>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</si>
  <si>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</si>
  <si>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</si>
  <si>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</si>
  <si>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</si>
  <si>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</si>
  <si>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</si>
  <si>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</si>
  <si>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</si>
  <si>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</si>
  <si>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</si>
  <si>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</si>
  <si>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</si>
  <si>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</si>
  <si>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</si>
  <si>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</si>
  <si>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</si>
  <si>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</si>
  <si>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</si>
  <si>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</si>
  <si>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</si>
  <si>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</si>
  <si>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</si>
  <si>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</si>
  <si>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</si>
  <si>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</si>
  <si>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</si>
  <si>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</si>
  <si>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</si>
  <si>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</si>
  <si>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</si>
  <si>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</si>
  <si>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</si>
  <si>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</si>
  <si>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</si>
  <si>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</si>
  <si>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</si>
  <si>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</si>
  <si>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</si>
  <si>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</si>
  <si>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</si>
  <si>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</si>
  <si>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</si>
  <si>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</si>
  <si>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</si>
  <si>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</si>
  <si>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</si>
  <si>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</si>
  <si>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</si>
  <si>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</si>
  <si>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</si>
  <si>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</si>
  <si>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</si>
  <si>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</si>
  <si>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</si>
  <si>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</si>
  <si>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</si>
  <si>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</si>
  <si>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</si>
  <si>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</si>
  <si>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</si>
  <si>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</si>
  <si>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</si>
  <si>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</si>
  <si>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</si>
  <si>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</si>
  <si>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</si>
  <si>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</si>
  <si>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</si>
  <si>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</si>
  <si>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</si>
  <si>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</si>
  <si>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</si>
  <si>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</si>
  <si>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</si>
  <si>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</si>
  <si>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</si>
  <si>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</si>
  <si>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</si>
  <si>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</si>
  <si>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</si>
  <si>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</si>
  <si>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</si>
  <si>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</si>
  <si>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</si>
  <si>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</si>
  <si>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</si>
  <si>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</si>
  <si>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</si>
  <si>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</si>
  <si>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</si>
  <si>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</si>
  <si>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</si>
  <si>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</si>
  <si>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</si>
  <si>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</si>
  <si>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</si>
  <si>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</si>
  <si>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</si>
  <si>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</si>
  <si>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</si>
  <si>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</si>
  <si>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</si>
  <si>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</si>
  <si>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</si>
  <si>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</si>
  <si>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</si>
  <si>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</si>
  <si>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</si>
  <si>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</si>
  <si>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</si>
  <si>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</si>
  <si>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</si>
  <si>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</si>
  <si>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</si>
  <si>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</si>
  <si>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</si>
  <si>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</si>
  <si>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</si>
  <si>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</si>
  <si>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</si>
  <si>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</si>
  <si>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</si>
  <si>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</si>
  <si>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</si>
  <si>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</si>
  <si>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</si>
  <si>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</si>
  <si>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</si>
  <si>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</si>
  <si>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</si>
  <si>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</si>
  <si>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</si>
  <si>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</si>
  <si>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</si>
  <si>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</si>
  <si>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</si>
  <si>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</si>
  <si>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</si>
  <si>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</si>
  <si>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</si>
  <si>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</si>
  <si>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</si>
  <si>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</si>
  <si>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</si>
  <si>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</si>
  <si>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</si>
  <si>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</si>
  <si>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</si>
  <si>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</si>
  <si>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</si>
  <si>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</si>
  <si>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</si>
  <si>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</si>
  <si>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</si>
  <si>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</si>
  <si>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</si>
  <si>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</si>
  <si>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</si>
  <si>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</si>
  <si>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</si>
  <si>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</si>
  <si>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</si>
  <si>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</si>
  <si>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</si>
  <si>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</si>
  <si>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</si>
  <si>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</si>
  <si>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</si>
  <si>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</si>
  <si>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</si>
  <si>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</si>
  <si>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</si>
  <si>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</si>
  <si>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</si>
  <si>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</si>
  <si>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</si>
  <si>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</si>
  <si>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</si>
  <si>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</si>
  <si>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</si>
  <si>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</si>
  <si>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</si>
  <si>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</si>
  <si>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</si>
  <si>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</si>
  <si>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</si>
  <si>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</si>
  <si>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</si>
  <si>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</si>
  <si>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</si>
  <si>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</si>
  <si>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</si>
  <si>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</si>
  <si>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</si>
  <si>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</si>
  <si>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</si>
  <si>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</si>
  <si>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</si>
  <si>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</si>
  <si>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</si>
  <si>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</si>
  <si>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</si>
  <si>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</si>
  <si>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</si>
  <si>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</si>
  <si>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</si>
  <si>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</si>
  <si>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</si>
  <si>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</si>
  <si>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</si>
  <si>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</si>
  <si>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</si>
  <si>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</si>
  <si>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</si>
  <si>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</si>
  <si>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</si>
  <si>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</si>
  <si>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</si>
  <si>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</si>
  <si>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</si>
  <si>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</si>
  <si>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</si>
  <si>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</si>
  <si>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</si>
  <si>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</si>
  <si>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</si>
  <si>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</si>
  <si>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</si>
  <si>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</si>
  <si>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</si>
  <si>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</si>
  <si>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</si>
  <si>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</si>
  <si>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</si>
  <si>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</si>
  <si>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</si>
  <si>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</si>
  <si>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</si>
  <si>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</si>
  <si>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</si>
  <si>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</si>
  <si>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</si>
  <si>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</si>
  <si>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</si>
  <si>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</si>
  <si>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</si>
  <si>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</si>
  <si>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</si>
  <si>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</si>
  <si>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</si>
  <si>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</si>
  <si>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</si>
  <si>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</si>
  <si>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</si>
  <si>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</si>
  <si>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</si>
  <si>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</si>
  <si>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</si>
  <si>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</si>
  <si>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</si>
  <si>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</si>
  <si>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</si>
  <si>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</si>
  <si>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</si>
  <si>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</si>
  <si>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</si>
  <si>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</si>
  <si>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</si>
  <si>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</si>
  <si>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</si>
  <si>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</si>
  <si>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</si>
  <si>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</si>
  <si>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</si>
  <si>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</si>
  <si>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</si>
  <si>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</si>
  <si>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</si>
  <si>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</si>
  <si>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</si>
  <si>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</si>
  <si>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</si>
  <si>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</si>
  <si>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</si>
  <si>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</si>
  <si>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</si>
  <si>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</si>
  <si>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</si>
  <si>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</si>
  <si>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</si>
  <si>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</si>
  <si>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</si>
  <si>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</si>
  <si>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</si>
  <si>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</si>
  <si>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</si>
  <si>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</si>
  <si>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</si>
  <si>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</si>
  <si>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</si>
  <si>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</si>
  <si>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</si>
  <si>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</si>
  <si>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</si>
  <si>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</si>
  <si>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</si>
  <si>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</si>
  <si>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</si>
  <si>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</si>
  <si>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</si>
  <si>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</si>
  <si>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</si>
  <si>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</si>
  <si>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</si>
  <si>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</si>
  <si>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</si>
  <si>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</si>
  <si>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</si>
  <si>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</si>
  <si>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</si>
  <si>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</si>
  <si>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</si>
  <si>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</si>
  <si>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</si>
  <si>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</si>
  <si>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</si>
  <si>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</si>
  <si>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</si>
  <si>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</si>
  <si>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</si>
  <si>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</si>
  <si>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</si>
  <si>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</si>
  <si>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</si>
  <si>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</si>
  <si>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</si>
  <si>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</si>
  <si>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</si>
  <si>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</si>
  <si>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</si>
  <si>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</si>
  <si>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</si>
  <si>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</si>
  <si>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</si>
  <si>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</si>
  <si>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</si>
  <si>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</si>
  <si>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</si>
  <si>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</si>
  <si>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</si>
  <si>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</si>
  <si>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</si>
  <si>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</si>
  <si>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</si>
  <si>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</si>
  <si>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</si>
  <si>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</si>
  <si>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</si>
  <si>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</si>
  <si>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</si>
  <si>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</si>
  <si>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</si>
  <si>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</si>
  <si>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</si>
  <si>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</si>
  <si>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</si>
  <si>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</si>
  <si>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</si>
  <si>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</si>
  <si>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</si>
  <si>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</si>
  <si>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</si>
  <si>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</si>
  <si>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</si>
  <si>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</si>
  <si>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</si>
  <si>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</si>
  <si>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</si>
  <si>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</si>
  <si>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</si>
  <si>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</si>
  <si>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</si>
  <si>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</si>
  <si>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</si>
  <si>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</si>
  <si>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</si>
  <si>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</si>
  <si>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</si>
  <si>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</si>
  <si>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</si>
  <si>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</si>
  <si>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</si>
  <si>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</si>
  <si>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</si>
  <si>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</si>
  <si>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</si>
  <si>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</si>
  <si>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</si>
  <si>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</si>
  <si>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</si>
  <si>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</si>
  <si>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</si>
  <si>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</si>
  <si>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</si>
  <si>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</si>
  <si>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</si>
  <si>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</si>
  <si>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</si>
  <si>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</si>
  <si>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</si>
  <si>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</si>
  <si>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</si>
  <si>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</si>
  <si>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</si>
  <si>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</si>
  <si>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</si>
  <si>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</si>
  <si>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</si>
  <si>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</si>
  <si>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</si>
  <si>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</si>
  <si>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</si>
  <si>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</si>
  <si>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</si>
  <si>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</si>
  <si>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</si>
  <si>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</si>
  <si>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</si>
  <si>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</si>
  <si>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</si>
  <si>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</si>
  <si>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</si>
  <si>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</si>
  <si>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</si>
  <si>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</si>
  <si>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</si>
  <si>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</si>
  <si>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</si>
  <si>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</si>
  <si>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</si>
  <si>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</si>
  <si>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</si>
  <si>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</si>
  <si>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</si>
  <si>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</si>
  <si>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</si>
  <si>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</si>
  <si>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</si>
  <si>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</si>
  <si>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</si>
  <si>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</si>
  <si>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</si>
  <si>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</si>
  <si>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</si>
  <si>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</si>
  <si>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</si>
  <si>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</si>
  <si>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</si>
  <si>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</si>
  <si>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</si>
  <si>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</si>
  <si>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</si>
  <si>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</si>
  <si>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</si>
  <si>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</si>
  <si>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</si>
  <si>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</si>
  <si>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</si>
  <si>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</si>
  <si>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</si>
  <si>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</si>
  <si>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</si>
  <si>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</si>
  <si>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</si>
  <si>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</si>
  <si>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</si>
  <si>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</si>
  <si>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</si>
  <si>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</si>
  <si>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</si>
  <si>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</si>
  <si>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</si>
  <si>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</si>
  <si>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</si>
  <si>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</si>
  <si>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</si>
  <si>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</si>
  <si>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</si>
  <si>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</si>
  <si>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</si>
  <si>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</si>
  <si>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</si>
  <si>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</si>
  <si>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</si>
  <si>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</si>
  <si>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</si>
  <si>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</si>
  <si>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</si>
  <si>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</si>
  <si>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</si>
  <si>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</si>
  <si>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</si>
  <si>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</si>
  <si>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</si>
  <si>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</si>
  <si>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</si>
  <si>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</si>
  <si>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</si>
  <si>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</si>
  <si>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</si>
  <si>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</si>
  <si>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</si>
  <si>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</si>
  <si>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</si>
  <si>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</si>
  <si>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</si>
  <si>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</si>
  <si>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</si>
  <si>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</si>
  <si>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</si>
  <si>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</si>
  <si>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</si>
  <si>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</si>
  <si>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</si>
  <si>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</si>
  <si>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</si>
  <si>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</si>
  <si>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</si>
  <si>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</si>
  <si>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</si>
  <si>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</si>
  <si>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</si>
  <si>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</si>
  <si>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</si>
  <si>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</si>
  <si>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</si>
  <si>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</si>
  <si>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</si>
  <si>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</si>
  <si>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</si>
  <si>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</si>
  <si>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</si>
  <si>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</si>
  <si>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</si>
  <si>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</si>
  <si>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</si>
  <si>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</si>
  <si>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</si>
  <si>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</si>
  <si>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</si>
  <si>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</si>
  <si>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</si>
  <si>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</si>
  <si>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</si>
  <si>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</si>
  <si>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</si>
  <si>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</si>
  <si>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</si>
  <si>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</si>
  <si>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</si>
  <si>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</si>
  <si>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</si>
  <si>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</si>
  <si>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</si>
  <si>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</si>
  <si>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</si>
  <si>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</si>
  <si>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</si>
  <si>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</si>
  <si>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</si>
  <si>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</si>
  <si>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</si>
  <si>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</si>
  <si>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</si>
  <si>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</si>
  <si>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</si>
  <si>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</si>
  <si>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</si>
  <si>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</si>
  <si>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</si>
  <si>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</si>
  <si>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</si>
  <si>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</si>
  <si>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</si>
  <si>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</si>
  <si>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</si>
  <si>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</si>
  <si>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</si>
  <si>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</si>
  <si>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</si>
  <si>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</si>
  <si>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</si>
  <si>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</si>
  <si>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</si>
  <si>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</si>
  <si>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</si>
  <si>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</si>
  <si>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</si>
  <si>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</si>
  <si>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</si>
  <si>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</si>
  <si>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</si>
  <si>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</si>
  <si>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</si>
  <si>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</si>
  <si>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</si>
  <si>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</si>
  <si>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</si>
  <si>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</si>
  <si>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</si>
  <si>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</si>
  <si>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</si>
  <si>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</si>
  <si>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</si>
  <si>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</si>
  <si>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</si>
  <si>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</si>
  <si>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</si>
  <si>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</si>
  <si>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</si>
  <si>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</si>
  <si>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</si>
  <si>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</si>
  <si>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</si>
  <si>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</si>
  <si>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</si>
  <si>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</si>
  <si>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</si>
  <si>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</si>
  <si>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</si>
  <si>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</si>
  <si>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</si>
  <si>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</si>
  <si>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</si>
  <si>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</si>
  <si>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</si>
  <si>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</si>
  <si>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</si>
  <si>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</si>
  <si>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</si>
  <si>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</si>
  <si>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</si>
  <si>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</si>
  <si>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</si>
  <si>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</si>
  <si>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</si>
  <si>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</si>
  <si>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</si>
  <si>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</si>
  <si>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</si>
  <si>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</si>
  <si>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</si>
  <si>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</si>
  <si>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</si>
  <si>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</si>
  <si>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</si>
  <si>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</si>
  <si>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</si>
  <si>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</si>
  <si>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</si>
  <si>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</si>
  <si>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</si>
  <si>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</si>
  <si>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</si>
  <si>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</si>
  <si>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</si>
  <si>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</si>
  <si>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</si>
  <si>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</si>
  <si>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</si>
  <si>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</si>
  <si>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</si>
  <si>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</si>
  <si>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</si>
  <si>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</si>
  <si>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</si>
  <si>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</si>
  <si>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</si>
  <si>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</si>
  <si>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</si>
  <si>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</si>
  <si>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</si>
  <si>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</si>
  <si>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</si>
  <si>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</si>
  <si>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</si>
  <si>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</si>
  <si>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</si>
  <si>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</si>
  <si>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</si>
  <si>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</si>
  <si>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</si>
  <si>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</si>
  <si>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</si>
  <si>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</si>
  <si>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</si>
  <si>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</si>
  <si>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</si>
  <si>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</si>
  <si>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</si>
  <si>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</si>
  <si>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</si>
  <si>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</si>
  <si>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</si>
  <si>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</si>
  <si>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</si>
  <si>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</si>
  <si>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</si>
  <si>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</si>
  <si>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</si>
  <si>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</si>
  <si>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</si>
  <si>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</si>
  <si>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</si>
  <si>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</si>
  <si>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</si>
  <si>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</si>
  <si>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</si>
  <si>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</si>
  <si>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</si>
  <si>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</si>
  <si>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</si>
  <si>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</si>
  <si>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</si>
  <si>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</si>
  <si>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</si>
  <si>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</si>
  <si>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</si>
  <si>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</si>
  <si>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</si>
  <si>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</si>
  <si>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</si>
  <si>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</si>
  <si>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</si>
  <si>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</si>
  <si>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</si>
  <si>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</si>
  <si>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</si>
  <si>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</si>
  <si>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</si>
  <si>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</si>
  <si>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</si>
  <si>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</si>
  <si>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</si>
  <si>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</si>
  <si>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</si>
  <si>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</si>
  <si>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</si>
  <si>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</si>
  <si>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</si>
  <si>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</si>
  <si>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</si>
  <si>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</si>
  <si>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</si>
  <si>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</si>
  <si>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</si>
  <si>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</si>
  <si>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</si>
  <si>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</si>
  <si>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</si>
  <si>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</si>
  <si>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</si>
  <si>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</si>
  <si>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</si>
  <si>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</si>
  <si>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</si>
  <si>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</si>
  <si>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</si>
  <si>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</si>
  <si>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</si>
  <si>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</si>
  <si>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</si>
  <si>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</si>
  <si>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</si>
  <si>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</si>
  <si>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</si>
  <si>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</si>
  <si>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</si>
  <si>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</si>
  <si>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</si>
  <si>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</si>
  <si>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</si>
  <si>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</si>
  <si>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</si>
  <si>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</si>
  <si>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</si>
  <si>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</si>
  <si>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</si>
  <si>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</si>
  <si>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</si>
  <si>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</si>
  <si>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</si>
  <si>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</si>
  <si>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</si>
  <si>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</si>
  <si>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</si>
  <si>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</si>
  <si>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</si>
  <si>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</si>
  <si>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</si>
  <si>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</si>
  <si>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</si>
  <si>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</si>
  <si>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</si>
  <si>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</si>
  <si>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</si>
  <si>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</si>
  <si>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</si>
  <si>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</si>
  <si>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</si>
  <si>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</si>
  <si>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</si>
  <si>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</si>
  <si>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</si>
  <si>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</si>
  <si>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</si>
  <si>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</si>
  <si>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</si>
  <si>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</si>
  <si>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</si>
  <si>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</si>
  <si>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</si>
  <si>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</si>
  <si>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</si>
  <si>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</si>
  <si>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</si>
  <si>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</si>
  <si>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</si>
  <si>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</si>
  <si>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</si>
  <si>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</si>
  <si>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</si>
  <si>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</si>
  <si>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</si>
  <si>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</si>
  <si>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</si>
  <si>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</si>
  <si>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</si>
  <si>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</si>
  <si>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</si>
  <si>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</si>
  <si>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</si>
  <si>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</si>
  <si>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</si>
  <si>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</si>
  <si>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</si>
  <si>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</si>
  <si>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</si>
  <si>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</si>
  <si>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</si>
  <si>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</si>
  <si>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</si>
  <si>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</si>
  <si>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</si>
  <si>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</si>
  <si>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</si>
  <si>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</si>
  <si>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</si>
  <si>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</si>
  <si>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</si>
  <si>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</si>
  <si>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</si>
  <si>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</si>
  <si>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</si>
  <si>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</si>
  <si>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</si>
  <si>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</si>
  <si>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</si>
  <si>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</si>
  <si>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</si>
  <si>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</si>
  <si>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</si>
  <si>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</si>
  <si>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</si>
  <si>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</si>
  <si>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</si>
  <si>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</si>
  <si>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</si>
  <si>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</si>
  <si>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</si>
  <si>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</si>
  <si>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</si>
  <si>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</si>
  <si>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</si>
  <si>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</si>
  <si>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</si>
  <si>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</si>
  <si>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</si>
  <si>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</si>
  <si>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</si>
  <si>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</si>
  <si>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</si>
  <si>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</si>
  <si>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</si>
  <si>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</si>
  <si>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</si>
  <si>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</si>
  <si>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</si>
  <si>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</si>
  <si>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</si>
  <si>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</si>
  <si>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</si>
  <si>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</si>
  <si>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</si>
  <si>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</si>
  <si>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</si>
  <si>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</si>
  <si>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</si>
  <si>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</si>
  <si>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</si>
  <si>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</si>
  <si>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</si>
  <si>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</si>
  <si>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</si>
  <si>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</si>
  <si>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</si>
  <si>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</si>
  <si>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</si>
  <si>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</si>
  <si>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</si>
  <si>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</si>
  <si>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</si>
  <si>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</si>
  <si>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</si>
  <si>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</si>
  <si>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</si>
  <si>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</si>
  <si>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</si>
  <si>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</si>
  <si>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</si>
  <si>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</si>
  <si>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</si>
  <si>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</si>
  <si>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</si>
  <si>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</si>
  <si>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</si>
  <si>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</si>
  <si>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</si>
  <si>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</si>
  <si>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</si>
  <si>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</si>
  <si>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</si>
  <si>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</si>
  <si>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</si>
  <si>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</si>
  <si>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</si>
  <si>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</si>
  <si>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</si>
  <si>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</si>
  <si>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</si>
  <si>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</si>
  <si>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</si>
  <si>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</si>
  <si>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</si>
  <si>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</si>
  <si>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</si>
  <si>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</si>
  <si>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</si>
  <si>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</si>
  <si>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</si>
  <si>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</si>
  <si>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</si>
  <si>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</si>
  <si>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</si>
  <si>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</si>
  <si>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</si>
  <si>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</si>
  <si>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</si>
  <si>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</si>
  <si>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</si>
  <si>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</si>
  <si>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</si>
  <si>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</si>
  <si>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</si>
  <si>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</si>
  <si>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</si>
  <si>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</si>
  <si>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</si>
  <si>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</si>
  <si>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</si>
  <si>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</si>
  <si>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</si>
  <si>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</si>
  <si>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</si>
  <si>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</si>
  <si>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</si>
  <si>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</si>
  <si>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</si>
  <si>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</si>
  <si>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</si>
  <si>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</si>
  <si>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</si>
  <si>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</si>
  <si>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</si>
  <si>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</si>
  <si>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</si>
  <si>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</si>
  <si>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</si>
  <si>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</si>
  <si>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</si>
  <si>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</si>
  <si>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</si>
  <si>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</si>
  <si>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</si>
  <si>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</si>
  <si>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</si>
  <si>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</si>
  <si>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</si>
  <si>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</si>
  <si>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</si>
  <si>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</si>
  <si>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</si>
  <si>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</si>
  <si>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</si>
  <si>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</si>
  <si>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</si>
  <si>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</si>
  <si>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</si>
  <si>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</si>
  <si>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</si>
  <si>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</si>
  <si>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</si>
  <si>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</si>
  <si>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</si>
  <si>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</si>
  <si>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</si>
  <si>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</si>
  <si>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</si>
  <si>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</si>
  <si>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</si>
  <si>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</si>
  <si>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</si>
  <si>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</si>
  <si>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</si>
  <si>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</si>
  <si>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</si>
  <si>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</si>
  <si>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</si>
  <si>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</si>
  <si>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</si>
  <si>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</si>
  <si>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</si>
  <si>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</si>
  <si>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</si>
  <si>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</si>
  <si>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</si>
  <si>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</si>
  <si>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</si>
  <si>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</si>
  <si>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</si>
  <si>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</si>
  <si>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</si>
  <si>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</si>
  <si>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</si>
  <si>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</si>
  <si>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</si>
  <si>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</si>
  <si>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</si>
  <si>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</si>
  <si>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</si>
  <si>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</si>
  <si>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</si>
  <si>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</si>
  <si>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</si>
  <si>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</si>
  <si>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</si>
  <si>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</si>
  <si>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</si>
  <si>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</si>
  <si>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</si>
  <si>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</si>
  <si>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</si>
  <si>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</si>
  <si>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</si>
  <si>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</si>
  <si>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</si>
  <si>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</si>
  <si>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</si>
  <si>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</si>
  <si>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</si>
  <si>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</si>
  <si>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</si>
  <si>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</si>
  <si>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</si>
  <si>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</si>
  <si>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</si>
  <si>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</si>
  <si>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</si>
  <si>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</si>
  <si>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</si>
  <si>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</si>
  <si>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</si>
  <si>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</si>
  <si>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</si>
  <si>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</si>
  <si>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</si>
  <si>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</si>
  <si>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</si>
  <si>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</si>
  <si>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</si>
  <si>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</si>
  <si>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</si>
  <si>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</si>
  <si>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</si>
  <si>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</si>
  <si>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</si>
  <si>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</si>
  <si>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</si>
  <si>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</si>
  <si>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</si>
  <si>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</si>
  <si>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</si>
  <si>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</si>
  <si>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</si>
  <si>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</si>
  <si>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</si>
  <si>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</si>
  <si>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</si>
  <si>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</si>
  <si>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</si>
  <si>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</si>
  <si>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</si>
  <si>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</si>
  <si>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</si>
  <si>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</si>
  <si>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</si>
  <si>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</si>
  <si>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</si>
  <si>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</si>
  <si>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</si>
  <si>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</si>
  <si>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</si>
  <si>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</si>
  <si>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</si>
  <si>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</si>
  <si>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</si>
  <si>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</si>
  <si>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</si>
  <si>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</si>
  <si>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</si>
  <si>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</si>
  <si>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</si>
  <si>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</si>
  <si>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</si>
  <si>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</si>
  <si>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</si>
  <si>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</si>
  <si>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</si>
  <si>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</si>
  <si>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</si>
  <si>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</si>
  <si>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</si>
  <si>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</si>
  <si>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</si>
  <si>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</si>
  <si>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</si>
  <si>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</si>
  <si>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</si>
  <si>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</si>
  <si>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</si>
  <si>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</si>
  <si>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</si>
  <si>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</si>
  <si>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</si>
  <si>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</si>
  <si>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</si>
  <si>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</si>
  <si>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</si>
  <si>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</si>
  <si>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</si>
  <si>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</si>
  <si>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</si>
  <si>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</si>
  <si>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</si>
  <si>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</si>
  <si>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</si>
  <si>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</si>
  <si>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</si>
  <si>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</si>
  <si>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</si>
  <si>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</si>
  <si>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</si>
  <si>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</si>
  <si>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</si>
  <si>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</si>
  <si>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</si>
  <si>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</si>
  <si>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</si>
  <si>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</si>
  <si>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</si>
  <si>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</si>
  <si>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</si>
  <si>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</si>
  <si>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</si>
  <si>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</si>
  <si>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</si>
  <si>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</si>
  <si>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</si>
  <si>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</si>
  <si>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</si>
  <si>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</si>
  <si>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</si>
  <si>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</si>
  <si>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</si>
  <si>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</si>
  <si>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</si>
  <si>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</si>
  <si>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</si>
  <si>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</si>
  <si>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</si>
  <si>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</si>
  <si>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</si>
  <si>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</si>
  <si>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</si>
  <si>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</si>
  <si>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</si>
  <si>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</si>
  <si>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</si>
  <si>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</si>
  <si>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</si>
  <si>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</si>
  <si>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</si>
  <si>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</si>
  <si>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</si>
  <si>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</si>
  <si>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</si>
  <si>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</si>
  <si>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</si>
  <si>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</si>
  <si>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</si>
  <si>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</si>
  <si>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</si>
  <si>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</si>
  <si>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</si>
  <si>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</si>
  <si>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</si>
  <si>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</si>
  <si>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</si>
  <si>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</si>
  <si>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</si>
  <si>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</si>
  <si>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</si>
  <si>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</si>
  <si>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</si>
  <si>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</si>
  <si>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</si>
  <si>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</si>
  <si>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</si>
  <si>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</si>
  <si>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</si>
  <si>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</si>
  <si>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</si>
  <si>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</si>
  <si>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</si>
  <si>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</si>
  <si>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</si>
  <si>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</si>
  <si>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</si>
  <si>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</si>
  <si>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</si>
  <si>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</si>
  <si>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</si>
  <si>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</si>
  <si>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</si>
  <si>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</si>
  <si>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</si>
  <si>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</si>
  <si>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</si>
  <si>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</si>
  <si>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</si>
  <si>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</si>
  <si>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</si>
  <si>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</si>
  <si>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</si>
  <si>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</si>
  <si>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</si>
  <si>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</si>
  <si>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</si>
  <si>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</si>
  <si>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</si>
  <si>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</si>
  <si>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</si>
  <si>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</si>
  <si>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</si>
  <si>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</si>
  <si>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</si>
  <si>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</si>
  <si>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</si>
  <si>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</si>
  <si>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</si>
  <si>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</si>
  <si>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</si>
  <si>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</si>
  <si>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</si>
  <si>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</si>
  <si>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</si>
  <si>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</si>
  <si>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</si>
  <si>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</si>
  <si>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</si>
  <si>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</si>
  <si>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</si>
  <si>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</si>
  <si>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</si>
  <si>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</si>
  <si>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</si>
  <si>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</si>
  <si>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</si>
  <si>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</si>
  <si>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</si>
  <si>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</si>
  <si>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</si>
  <si>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</si>
  <si>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</si>
  <si>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</si>
  <si>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</si>
  <si>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</si>
  <si>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</si>
  <si>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</si>
  <si>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</si>
  <si>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</si>
  <si>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</si>
  <si>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</si>
  <si>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</si>
  <si>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</si>
  <si>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</si>
  <si>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</si>
  <si>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</si>
  <si>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</si>
  <si>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</si>
  <si>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</si>
  <si>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</si>
  <si>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</si>
  <si>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</si>
  <si>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</si>
  <si>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</si>
  <si>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</si>
  <si>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</si>
  <si>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</si>
  <si>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</si>
  <si>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</si>
  <si>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</si>
  <si>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</si>
  <si>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</si>
  <si>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</si>
  <si>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</si>
  <si>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</si>
  <si>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</si>
  <si>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</si>
  <si>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</si>
  <si>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</si>
  <si>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</si>
  <si>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</si>
  <si>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</si>
  <si>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</si>
  <si>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</si>
  <si>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</si>
  <si>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</si>
  <si>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</si>
  <si>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</si>
  <si>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</si>
  <si>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</si>
  <si>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</si>
  <si>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</si>
  <si>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</si>
  <si>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</si>
  <si>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</si>
  <si>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</si>
  <si>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</si>
  <si>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</si>
  <si>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</si>
  <si>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</si>
  <si>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</si>
  <si>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</si>
  <si>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</si>
  <si>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</si>
  <si>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</si>
  <si>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</si>
  <si>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</si>
  <si>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</si>
  <si>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</si>
  <si>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</si>
  <si>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</si>
  <si>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</si>
  <si>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</si>
  <si>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</si>
  <si>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</si>
  <si>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</si>
  <si>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</si>
  <si>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</si>
  <si>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</si>
  <si>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</si>
  <si>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</si>
  <si>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</si>
  <si>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</si>
  <si>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</si>
  <si>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</si>
  <si>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</si>
  <si>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</si>
  <si>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</si>
  <si>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</si>
  <si>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</si>
  <si>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</si>
  <si>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</si>
  <si>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</si>
  <si>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</si>
  <si>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</si>
  <si>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</si>
  <si>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</si>
  <si>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</si>
  <si>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</si>
  <si>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</si>
  <si>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</si>
  <si>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</si>
  <si>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</si>
  <si>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</si>
  <si>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</si>
  <si>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</si>
  <si>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</si>
  <si>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</si>
  <si>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</si>
  <si>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</si>
  <si>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</si>
  <si>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</si>
  <si>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</si>
  <si>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</si>
  <si>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</si>
  <si>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</si>
  <si>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</si>
  <si>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</si>
  <si>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</si>
  <si>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</si>
  <si>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</si>
  <si>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</si>
  <si>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</si>
  <si>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</si>
  <si>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</si>
  <si>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</si>
  <si>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</si>
  <si>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</si>
  <si>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</si>
  <si>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</si>
  <si>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</si>
  <si>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</si>
  <si>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</si>
  <si>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</si>
  <si>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</si>
  <si>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</si>
  <si>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</si>
  <si>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</si>
  <si>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</si>
  <si>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</si>
  <si>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</si>
  <si>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</si>
  <si>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</si>
  <si>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</si>
  <si>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</si>
  <si>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</si>
  <si>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</si>
  <si>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</si>
  <si>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</si>
  <si>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</si>
  <si>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</si>
  <si>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</si>
  <si>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</si>
  <si>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</si>
  <si>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</si>
  <si>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</si>
  <si>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</si>
  <si>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</si>
  <si>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</si>
  <si>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</si>
  <si>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</si>
  <si>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</si>
  <si>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</si>
  <si>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</si>
  <si>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</si>
  <si>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</si>
  <si>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</si>
  <si>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</si>
  <si>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</si>
  <si>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</si>
  <si>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</si>
  <si>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</si>
  <si>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</si>
  <si>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</si>
  <si>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</si>
  <si>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</si>
  <si>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</si>
  <si>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</si>
  <si>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</si>
  <si>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</si>
  <si>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</si>
  <si>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</si>
  <si>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</si>
  <si>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</si>
  <si>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</si>
  <si>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</si>
  <si>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</si>
  <si>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</si>
  <si>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</si>
  <si>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</si>
  <si>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</si>
  <si>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</si>
  <si>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</si>
  <si>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</si>
  <si>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</si>
  <si>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</si>
  <si>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</si>
  <si>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</si>
  <si>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</si>
  <si>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</si>
  <si>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</si>
  <si>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</si>
  <si>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</si>
  <si>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</si>
  <si>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</si>
  <si>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</si>
  <si>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</si>
  <si>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</si>
  <si>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</si>
  <si>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</si>
  <si>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</si>
  <si>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</si>
  <si>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</si>
  <si>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</si>
  <si>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</si>
  <si>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</si>
  <si>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</si>
  <si>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</si>
  <si>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</si>
  <si>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</si>
  <si>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</si>
  <si>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</si>
  <si>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</si>
  <si>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</si>
  <si>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</si>
  <si>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</si>
  <si>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</si>
  <si>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</si>
  <si>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</si>
  <si>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</si>
  <si>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</si>
  <si>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</si>
  <si>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</si>
  <si>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</si>
  <si>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</si>
  <si>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</si>
  <si>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</si>
  <si>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</si>
  <si>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</si>
  <si>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</si>
  <si>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</si>
  <si>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</si>
  <si>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</si>
  <si>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</si>
  <si>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</si>
  <si>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</si>
  <si>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</si>
  <si>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</si>
  <si>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</si>
  <si>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</si>
  <si>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</si>
  <si>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</si>
  <si>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</si>
  <si>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</si>
  <si>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</si>
  <si>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</si>
  <si>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</si>
  <si>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</si>
  <si>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</si>
  <si>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</si>
  <si>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</si>
  <si>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</si>
  <si>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</si>
  <si>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</si>
  <si>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</si>
  <si>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</si>
  <si>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</si>
  <si>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</si>
  <si>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</si>
  <si>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</si>
  <si>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</si>
  <si>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</si>
  <si>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</si>
  <si>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</si>
  <si>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</si>
  <si>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</si>
  <si>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</si>
  <si>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</si>
  <si>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</si>
  <si>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</si>
  <si>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</si>
  <si>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</si>
  <si>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</si>
  <si>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</si>
  <si>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</si>
  <si>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</si>
  <si>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</si>
  <si>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</si>
  <si>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</si>
  <si>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</si>
  <si>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</si>
  <si>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</si>
  <si>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</si>
  <si>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</si>
  <si>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</si>
  <si>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</si>
  <si>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</si>
  <si>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</si>
  <si>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</si>
  <si>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</si>
  <si>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</si>
  <si>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</si>
  <si>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</si>
  <si>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</si>
  <si>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</si>
  <si>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</si>
  <si>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</si>
  <si>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</si>
  <si>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</si>
  <si>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</si>
  <si>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</si>
  <si>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</si>
  <si>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</si>
  <si>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</si>
  <si>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</si>
  <si>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</si>
  <si>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</si>
  <si>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</si>
  <si>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</si>
  <si>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</si>
  <si>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</si>
  <si>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</si>
  <si>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</si>
  <si>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</si>
  <si>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</si>
  <si>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</si>
  <si>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</si>
  <si>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</si>
  <si>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</si>
  <si>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</si>
  <si>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</si>
  <si>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</si>
  <si>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</si>
  <si>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</si>
  <si>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</si>
  <si>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</si>
  <si>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</si>
  <si>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</si>
  <si>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</si>
  <si>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</si>
  <si>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</si>
  <si>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</si>
  <si>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</si>
  <si>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</si>
  <si>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</si>
  <si>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</si>
  <si>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</si>
  <si>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</si>
  <si>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</si>
  <si>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</si>
  <si>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</si>
  <si>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</si>
  <si>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</si>
  <si>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</si>
  <si>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</si>
  <si>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</si>
  <si>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</si>
  <si>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</si>
  <si>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</si>
  <si>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</si>
  <si>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</si>
  <si>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</si>
  <si>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</si>
  <si>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</si>
  <si>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</si>
  <si>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</si>
  <si>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</si>
  <si>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</si>
  <si>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</si>
  <si>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</si>
  <si>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</si>
  <si>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</si>
  <si>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</si>
  <si>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</si>
  <si>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</si>
  <si>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</si>
  <si>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</si>
  <si>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</si>
  <si>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</si>
  <si>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</si>
  <si>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</si>
  <si>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</si>
  <si>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</si>
  <si>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</si>
  <si>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</si>
  <si>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</si>
  <si>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</si>
  <si>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</si>
  <si>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</si>
  <si>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</si>
  <si>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</si>
  <si>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</si>
  <si>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</si>
  <si>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</si>
  <si>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</si>
  <si>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</si>
  <si>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</si>
  <si>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</si>
  <si>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</si>
  <si>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</si>
  <si>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</si>
  <si>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</si>
  <si>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</si>
  <si>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</si>
  <si>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</si>
  <si>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</si>
  <si>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</si>
  <si>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</si>
  <si>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</si>
  <si>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</si>
  <si>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</si>
  <si>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</si>
  <si>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</si>
  <si>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</si>
  <si>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</si>
  <si>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</si>
  <si>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</si>
  <si>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</si>
  <si>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</si>
  <si>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</si>
  <si>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</si>
  <si>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</si>
  <si>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</si>
  <si>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</si>
  <si>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</si>
  <si>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</si>
  <si>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</si>
  <si>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</si>
  <si>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</si>
  <si>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</si>
  <si>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</si>
  <si>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</si>
  <si>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</si>
  <si>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</si>
  <si>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</si>
  <si>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</si>
  <si>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</si>
  <si>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</si>
  <si>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</si>
  <si>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</si>
  <si>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</si>
  <si>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</si>
  <si>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</si>
  <si>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</si>
  <si>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</si>
  <si>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</si>
  <si>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</si>
  <si>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</si>
  <si>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</si>
  <si>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</si>
  <si>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</si>
  <si>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</si>
  <si>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</si>
  <si>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</si>
  <si>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</si>
  <si>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</si>
  <si>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</si>
  <si>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</si>
  <si>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</si>
  <si>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</si>
  <si>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</si>
  <si>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</si>
  <si>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</si>
  <si>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</si>
  <si>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</si>
  <si>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</si>
  <si>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</si>
  <si>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</si>
  <si>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</si>
  <si>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</si>
  <si>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</si>
  <si>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</si>
  <si>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</si>
  <si>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</si>
  <si>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</si>
  <si>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</si>
  <si>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</si>
  <si>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</si>
  <si>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</si>
  <si>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</si>
  <si>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</si>
  <si>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</si>
  <si>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</si>
  <si>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</si>
  <si>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</si>
  <si>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</si>
  <si>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</si>
  <si>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</si>
  <si>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</si>
  <si>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</si>
  <si>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</si>
  <si>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</si>
  <si>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</si>
  <si>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</si>
  <si>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</si>
  <si>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</si>
  <si>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</si>
  <si>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</si>
  <si>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</si>
  <si>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</si>
  <si>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</si>
  <si>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</si>
  <si>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</si>
  <si>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</si>
  <si>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</si>
  <si>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</si>
  <si>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</si>
  <si>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</si>
  <si>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</si>
  <si>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</si>
  <si>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</si>
  <si>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</si>
  <si>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</si>
  <si>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</si>
  <si>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</si>
  <si>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</si>
  <si>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</si>
  <si>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</si>
  <si>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</si>
  <si>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</si>
  <si>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</si>
  <si>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</si>
  <si>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</si>
  <si>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</si>
  <si>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</si>
  <si>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</si>
  <si>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</si>
  <si>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</si>
  <si>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</si>
  <si>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</si>
  <si>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</si>
  <si>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</si>
  <si>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</si>
  <si>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</si>
  <si>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</si>
  <si>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</si>
  <si>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</si>
  <si>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</si>
  <si>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</si>
  <si>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</si>
  <si>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</si>
  <si>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</si>
  <si>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</si>
  <si>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</si>
  <si>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</si>
  <si>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</si>
  <si>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</si>
  <si>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</si>
  <si>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</si>
  <si>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</si>
  <si>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</si>
  <si>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</si>
  <si>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</si>
  <si>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</si>
  <si>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</si>
  <si>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</si>
  <si>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</si>
  <si>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</si>
  <si>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</si>
  <si>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</si>
  <si>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</si>
  <si>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</si>
  <si>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</si>
  <si>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</si>
  <si>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</si>
  <si>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</si>
  <si>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</si>
  <si>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</si>
  <si>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</si>
  <si>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</si>
  <si>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</si>
  <si>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</si>
  <si>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</si>
  <si>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</si>
  <si>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</si>
  <si>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</si>
  <si>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</si>
  <si>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</si>
  <si>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</si>
  <si>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</si>
  <si>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</si>
  <si>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</si>
  <si>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</si>
  <si>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</si>
  <si>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</si>
  <si>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</si>
  <si>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</si>
  <si>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</si>
  <si>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</si>
  <si>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</si>
  <si>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</si>
  <si>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</si>
  <si>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</si>
  <si>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</si>
  <si>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</si>
  <si>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</si>
  <si>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</si>
  <si>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</si>
  <si>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</si>
  <si>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</si>
  <si>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</si>
  <si>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</si>
  <si>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</si>
  <si>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</si>
  <si>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</si>
  <si>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</si>
  <si>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</si>
  <si>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</si>
  <si>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</si>
  <si>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</si>
  <si>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</si>
  <si>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</si>
  <si>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</si>
  <si>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</si>
  <si>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</si>
  <si>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</si>
  <si>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</si>
  <si>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</si>
  <si>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</si>
  <si>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</si>
  <si>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</si>
  <si>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</si>
  <si>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</si>
  <si>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</si>
  <si>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</si>
  <si>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</si>
  <si>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</si>
  <si>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</si>
  <si>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</si>
  <si>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</si>
  <si>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</si>
  <si>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</si>
  <si>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</si>
  <si>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</si>
  <si>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</si>
  <si>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</si>
  <si>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</si>
  <si>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</si>
  <si>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</si>
  <si>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</si>
  <si>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</si>
  <si>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</si>
  <si>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</si>
  <si>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</si>
  <si>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</si>
  <si>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</si>
  <si>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</si>
  <si>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</si>
  <si>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</si>
  <si>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</si>
  <si>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</si>
  <si>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</si>
  <si>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</si>
  <si>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</si>
  <si>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</si>
  <si>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</si>
  <si>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</si>
  <si>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</si>
  <si>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</si>
  <si>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</si>
  <si>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</si>
  <si>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</si>
  <si>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</si>
  <si>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</si>
  <si>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</si>
  <si>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</si>
  <si>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</si>
  <si>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</si>
  <si>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</si>
  <si>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</si>
  <si>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</si>
  <si>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</si>
  <si>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</si>
  <si>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</si>
  <si>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</si>
  <si>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</si>
  <si>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</si>
  <si>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</si>
  <si>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</si>
  <si>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</si>
  <si>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</si>
  <si>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</si>
  <si>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</si>
  <si>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</si>
  <si>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</si>
  <si>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</si>
  <si>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</si>
  <si>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</si>
  <si>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</si>
  <si>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</si>
  <si>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</si>
  <si>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</si>
  <si>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</si>
  <si>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</si>
  <si>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</si>
  <si>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</si>
  <si>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</si>
  <si>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</si>
  <si>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</si>
  <si>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</si>
  <si>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</si>
  <si>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</si>
  <si>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</si>
  <si>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</si>
  <si>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</si>
  <si>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</si>
  <si>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</si>
  <si>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</si>
  <si>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</si>
  <si>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</si>
  <si>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</si>
  <si>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</si>
  <si>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</si>
  <si>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</si>
  <si>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</si>
  <si>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</si>
  <si>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</si>
  <si>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</si>
  <si>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</si>
  <si>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</si>
  <si>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</si>
  <si>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</si>
  <si>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</si>
  <si>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</si>
  <si>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</si>
  <si>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</si>
  <si>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</si>
  <si>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</si>
  <si>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</si>
  <si>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</si>
  <si>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</si>
  <si>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</si>
  <si>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</si>
  <si>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</si>
  <si>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</si>
  <si>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</si>
  <si>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</si>
  <si>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</si>
  <si>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</si>
  <si>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</si>
  <si>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</si>
  <si>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</si>
  <si>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</si>
  <si>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</si>
  <si>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</si>
  <si>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</si>
  <si>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</si>
  <si>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</si>
  <si>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</si>
  <si>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</si>
  <si>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</si>
  <si>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</si>
  <si>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</si>
  <si>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</si>
  <si>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</si>
  <si>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</si>
  <si>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</si>
  <si>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</si>
  <si>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</si>
  <si>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</si>
  <si>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</si>
  <si>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</si>
  <si>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</si>
  <si>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</si>
  <si>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</si>
  <si>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</si>
  <si>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</si>
  <si>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</si>
  <si>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</si>
  <si>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</si>
  <si>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</si>
  <si>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</si>
  <si>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</si>
  <si>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</si>
  <si>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</si>
  <si>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</si>
  <si>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</si>
  <si>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</si>
  <si>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</si>
  <si>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</si>
  <si>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</si>
  <si>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</si>
  <si>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</si>
  <si>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</si>
  <si>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</si>
  <si>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</si>
  <si>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</si>
  <si>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</si>
  <si>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</si>
  <si>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</si>
  <si>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</si>
  <si>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</si>
  <si>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</si>
  <si>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</si>
  <si>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</si>
  <si>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</si>
  <si>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</si>
  <si>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</si>
  <si>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</si>
  <si>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</si>
  <si>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</si>
  <si>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</si>
  <si>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</si>
  <si>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</si>
  <si>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</si>
  <si>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</si>
  <si>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</si>
  <si>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</si>
  <si>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</si>
  <si>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</si>
  <si>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</si>
  <si>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</si>
  <si>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</si>
  <si>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</si>
  <si>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</si>
  <si>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</si>
  <si>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</si>
  <si>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</si>
  <si>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</si>
  <si>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</si>
  <si>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</si>
  <si>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</si>
  <si>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</si>
  <si>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</si>
  <si>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</si>
  <si>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</si>
  <si>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</si>
  <si>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</si>
  <si>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</si>
  <si>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</si>
  <si>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</si>
  <si>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</si>
  <si>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</si>
  <si>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</si>
  <si>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</si>
  <si>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</si>
  <si>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</si>
  <si>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</si>
  <si>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</si>
  <si>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</si>
  <si>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</si>
  <si>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</si>
  <si>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</si>
  <si>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</si>
  <si>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</si>
  <si>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</si>
  <si>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</si>
  <si>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</si>
  <si>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</si>
  <si>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</si>
  <si>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</si>
  <si>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</si>
  <si>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</si>
  <si>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</si>
  <si>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</si>
  <si>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</si>
  <si>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</si>
  <si>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</si>
  <si>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</si>
  <si>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</si>
  <si>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</si>
  <si>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</si>
  <si>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</si>
  <si>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</si>
  <si>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</si>
  <si>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</si>
  <si>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</si>
  <si>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</si>
  <si>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</si>
  <si>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</si>
  <si>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</si>
  <si>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</si>
  <si>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</si>
  <si>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</si>
  <si>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</si>
  <si>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</si>
  <si>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</si>
  <si>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</si>
  <si>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</si>
  <si>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</si>
  <si>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</si>
  <si>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</si>
  <si>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</si>
  <si>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</si>
  <si>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</si>
  <si>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</si>
  <si>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</si>
  <si>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</si>
  <si>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</si>
  <si>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</si>
  <si>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</si>
  <si>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</si>
  <si>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</si>
  <si>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</si>
  <si>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</si>
  <si>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</si>
  <si>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</si>
  <si>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</si>
  <si>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</si>
  <si>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</si>
  <si>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</si>
  <si>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</si>
  <si>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</si>
  <si>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</si>
  <si>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</si>
  <si>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</si>
  <si>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</si>
  <si>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</si>
  <si>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</si>
  <si>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</si>
  <si>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</si>
  <si>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</si>
  <si>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</si>
  <si>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</si>
  <si>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</si>
  <si>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</si>
  <si>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</si>
  <si>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</si>
  <si>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</si>
  <si>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</si>
  <si>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</si>
  <si>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</si>
  <si>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</si>
  <si>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</si>
  <si>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</si>
  <si>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</si>
  <si>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</si>
  <si>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</si>
  <si>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</si>
  <si>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</si>
  <si>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</si>
  <si>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</si>
  <si>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</si>
  <si>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</si>
  <si>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</si>
  <si>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</si>
  <si>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</si>
  <si>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</si>
  <si>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</si>
  <si>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</si>
  <si>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</si>
  <si>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</si>
  <si>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</si>
  <si>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</si>
  <si>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</si>
  <si>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</si>
  <si>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</si>
  <si>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</si>
  <si>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</si>
  <si>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</si>
  <si>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</si>
  <si>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</si>
  <si>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</si>
  <si>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</si>
  <si>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</si>
  <si>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</si>
  <si>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</si>
  <si>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</si>
  <si>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</si>
  <si>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</si>
  <si>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</si>
  <si>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</si>
  <si>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</si>
  <si>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</si>
  <si>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</si>
  <si>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</si>
  <si>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</si>
  <si>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</si>
  <si>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</si>
  <si>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</si>
  <si>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</si>
  <si>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</si>
  <si>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</si>
  <si>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</si>
  <si>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</si>
  <si>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</si>
  <si>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</si>
  <si>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</si>
  <si>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</si>
  <si>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</si>
  <si>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</si>
  <si>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</si>
  <si>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</si>
  <si>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</si>
  <si>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</si>
  <si>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</si>
  <si>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</si>
  <si>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</si>
  <si>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</si>
  <si>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</si>
  <si>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</si>
  <si>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</si>
  <si>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</si>
  <si>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</si>
  <si>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</si>
  <si>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</si>
  <si>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</si>
  <si>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</si>
  <si>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</si>
  <si>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</si>
  <si>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</si>
  <si>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</si>
  <si>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</si>
  <si>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</si>
  <si>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</si>
  <si>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</si>
  <si>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</si>
  <si>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</si>
  <si>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</si>
  <si>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</si>
  <si>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</si>
  <si>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</si>
  <si>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</si>
  <si>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</si>
  <si>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</si>
  <si>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</si>
  <si>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</si>
  <si>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</si>
  <si>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</si>
  <si>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</si>
  <si>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</si>
  <si>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</si>
  <si>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</si>
  <si>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</si>
  <si>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</si>
  <si>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</si>
  <si>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</si>
  <si>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</si>
  <si>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</si>
  <si>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</si>
  <si>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</si>
  <si>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</si>
  <si>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</si>
  <si>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</si>
  <si>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</si>
  <si>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</si>
  <si>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</si>
  <si>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</si>
  <si>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</si>
  <si>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</si>
  <si>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</si>
  <si>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</si>
  <si>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</si>
  <si>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</si>
  <si>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</si>
  <si>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</si>
  <si>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</si>
  <si>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</si>
  <si>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</si>
  <si>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</si>
  <si>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</si>
  <si>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</si>
  <si>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</si>
  <si>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</si>
  <si>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</si>
  <si>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</si>
  <si>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</si>
  <si>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</si>
  <si>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</si>
  <si>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</si>
  <si>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</si>
  <si>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</si>
  <si>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</si>
  <si>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</si>
  <si>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</si>
  <si>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</si>
  <si>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</si>
  <si>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</si>
  <si>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</si>
  <si>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</si>
  <si>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</si>
  <si>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</si>
  <si>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</si>
  <si>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</si>
  <si>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</si>
  <si>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</si>
  <si>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</si>
  <si>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</si>
  <si>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</si>
  <si>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</si>
  <si>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</si>
  <si>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</si>
  <si>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</si>
  <si>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</si>
  <si>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</si>
  <si>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</si>
  <si>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</si>
  <si>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</si>
  <si>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</si>
  <si>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</si>
  <si>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</si>
  <si>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</si>
  <si>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</si>
  <si>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</si>
  <si>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</si>
  <si>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</si>
  <si>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</si>
  <si>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</si>
  <si>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</si>
  <si>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</si>
  <si>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</si>
  <si>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</si>
  <si>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</si>
  <si>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</si>
  <si>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</si>
  <si>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</si>
  <si>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</si>
  <si>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</si>
  <si>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</si>
  <si>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</si>
  <si>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</si>
  <si>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</si>
  <si>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</si>
  <si>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</si>
  <si>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</si>
  <si>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</si>
  <si>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</si>
  <si>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</si>
  <si>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</si>
  <si>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</si>
  <si>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</si>
  <si>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</si>
  <si>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</si>
  <si>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</si>
  <si>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</si>
  <si>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</si>
  <si>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</si>
  <si>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</si>
  <si>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</si>
  <si>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</si>
  <si>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</si>
  <si>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</si>
  <si>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</si>
  <si>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</si>
  <si>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</si>
  <si>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</si>
  <si>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</si>
  <si>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</si>
  <si>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</si>
  <si>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</si>
  <si>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</si>
  <si>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</si>
  <si>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</si>
  <si>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</si>
  <si>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</si>
  <si>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</si>
  <si>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</si>
  <si>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</si>
  <si>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</si>
  <si>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</si>
  <si>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</si>
  <si>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</si>
  <si>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</si>
  <si>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</si>
  <si>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</si>
  <si>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</si>
  <si>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</si>
  <si>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</si>
  <si>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</si>
  <si>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</si>
  <si>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</si>
  <si>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</si>
  <si>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</si>
  <si>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</si>
  <si>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</si>
  <si>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</si>
  <si>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</si>
  <si>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</si>
  <si>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</si>
  <si>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</si>
  <si>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</si>
  <si>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</si>
  <si>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</si>
  <si>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</si>
  <si>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</si>
  <si>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</si>
  <si>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</si>
  <si>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</si>
  <si>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</si>
  <si>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</si>
  <si>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</si>
  <si>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</si>
  <si>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</si>
  <si>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</si>
  <si>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</si>
  <si>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</si>
  <si>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</si>
  <si>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</si>
  <si>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</si>
  <si>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</si>
  <si>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</si>
  <si>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</si>
  <si>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</si>
  <si>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</si>
  <si>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</si>
  <si>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</si>
  <si>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</si>
  <si>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</si>
  <si>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</si>
  <si>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</si>
  <si>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</si>
  <si>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</si>
  <si>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</si>
  <si>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</si>
  <si>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</si>
  <si>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</si>
  <si>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</si>
  <si>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</si>
  <si>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</si>
  <si>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</si>
  <si>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</si>
  <si>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</si>
  <si>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</si>
  <si>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</si>
  <si>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</si>
  <si>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</si>
  <si>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</si>
  <si>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</si>
  <si>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</si>
  <si>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</si>
  <si>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</si>
  <si>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</si>
  <si>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</si>
  <si>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</si>
  <si>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</si>
  <si>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</si>
  <si>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</si>
  <si>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</si>
  <si>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</si>
  <si>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</si>
  <si>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</si>
  <si>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</si>
  <si>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</si>
  <si>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</si>
  <si>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</si>
  <si>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</si>
  <si>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</si>
  <si>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</si>
  <si>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</si>
  <si>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</si>
  <si>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</si>
  <si>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</si>
  <si>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</si>
  <si>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</si>
  <si>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</si>
  <si>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</si>
  <si>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</si>
  <si>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</si>
  <si>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</si>
  <si>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</si>
  <si>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</si>
  <si>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</si>
  <si>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</si>
  <si>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</si>
  <si>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</si>
  <si>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</si>
  <si>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</si>
  <si>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</si>
  <si>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</si>
  <si>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</si>
  <si>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</si>
  <si>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</si>
  <si>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</si>
  <si>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</si>
  <si>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</si>
  <si>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</si>
  <si>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</si>
  <si>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</si>
  <si>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</si>
  <si>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</si>
  <si>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</si>
  <si>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</si>
  <si>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</si>
  <si>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</si>
  <si>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</si>
  <si>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</si>
  <si>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</si>
  <si>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</si>
  <si>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</si>
  <si>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</si>
  <si>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</si>
  <si>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</si>
  <si>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</si>
  <si>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</si>
  <si>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</si>
  <si>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</si>
  <si>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</si>
  <si>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</si>
  <si>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</si>
  <si>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</si>
  <si>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</si>
  <si>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</si>
  <si>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</si>
  <si>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</si>
  <si>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</si>
  <si>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</si>
  <si>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</si>
  <si>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</si>
  <si>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</si>
  <si>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</si>
  <si>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</si>
  <si>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</si>
  <si>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</si>
  <si>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</si>
  <si>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</si>
  <si>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</si>
  <si>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</si>
  <si>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</si>
  <si>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</si>
  <si>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</si>
  <si>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</si>
  <si>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</si>
  <si>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</si>
  <si>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</si>
  <si>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</si>
  <si>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</si>
  <si>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</si>
  <si>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</si>
  <si>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</si>
  <si>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</si>
  <si>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</si>
  <si>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</si>
  <si>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</si>
  <si>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</si>
  <si>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</si>
  <si>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</si>
  <si>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</si>
  <si>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</si>
  <si>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</si>
  <si>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</si>
  <si>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</si>
  <si>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</si>
  <si>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</si>
  <si>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</si>
  <si>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</si>
  <si>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</si>
  <si>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</si>
  <si>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</si>
  <si>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</si>
  <si>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</si>
  <si>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</si>
  <si>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</si>
  <si>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</si>
  <si>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</si>
  <si>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</si>
  <si>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</si>
  <si>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</si>
  <si>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</si>
  <si>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</si>
  <si>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</si>
  <si>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</si>
  <si>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</si>
  <si>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</si>
  <si>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</si>
  <si>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</si>
  <si>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</si>
  <si>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</si>
  <si>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</si>
  <si>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</si>
  <si>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</si>
  <si>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</si>
  <si>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</si>
  <si>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</si>
  <si>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</si>
  <si>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</si>
  <si>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</si>
  <si>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</si>
  <si>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</si>
  <si>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</si>
  <si>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</si>
  <si>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</si>
  <si>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</si>
  <si>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</si>
  <si>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</si>
  <si>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</si>
  <si>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</si>
  <si>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</si>
  <si>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</si>
  <si>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</si>
  <si>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</si>
  <si>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</si>
  <si>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</si>
  <si>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</si>
  <si>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</si>
  <si>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</si>
  <si>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</si>
  <si>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</si>
  <si>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</si>
  <si>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</si>
  <si>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</si>
  <si>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</si>
  <si>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</si>
  <si>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</si>
  <si>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</si>
  <si>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</si>
  <si>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</si>
  <si>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</si>
  <si>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</si>
  <si>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</si>
  <si>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</si>
  <si>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</si>
  <si>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</si>
  <si>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</si>
  <si>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</si>
  <si>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</si>
  <si>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</si>
  <si>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</si>
  <si>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</si>
  <si>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</si>
  <si>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</si>
  <si>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</si>
  <si>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</si>
  <si>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</si>
  <si>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</si>
  <si>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</si>
  <si>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</si>
  <si>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</si>
  <si>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</si>
  <si>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</si>
  <si>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</si>
  <si>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</si>
  <si>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</si>
  <si>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</si>
  <si>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</si>
  <si>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</si>
  <si>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</si>
  <si>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</si>
  <si>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</si>
  <si>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</si>
  <si>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</si>
  <si>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</si>
  <si>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</si>
  <si>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</si>
  <si>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</si>
  <si>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</si>
  <si>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</si>
  <si>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</si>
  <si>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</si>
  <si>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</si>
  <si>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</si>
  <si>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</si>
  <si>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</si>
  <si>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</si>
  <si>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</si>
  <si>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</si>
  <si>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</si>
  <si>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</si>
  <si>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</si>
  <si>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</si>
  <si>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</si>
  <si>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</si>
  <si>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</si>
  <si>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</si>
  <si>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</si>
  <si>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</si>
  <si>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</si>
  <si>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</si>
  <si>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</si>
  <si>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</si>
  <si>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</si>
  <si>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</si>
  <si>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</si>
  <si>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</si>
  <si>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</si>
  <si>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</si>
  <si>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</si>
  <si>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</si>
  <si>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</si>
  <si>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</si>
  <si>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</si>
  <si>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</si>
  <si>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</si>
  <si>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</si>
  <si>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</si>
  <si>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</si>
  <si>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</si>
  <si>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</si>
  <si>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</si>
  <si>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</si>
  <si>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</si>
  <si>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</si>
  <si>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</si>
  <si>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</si>
  <si>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</si>
  <si>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</si>
  <si>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</si>
  <si>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</si>
  <si>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</si>
  <si>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</si>
  <si>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</si>
  <si>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</si>
  <si>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</si>
  <si>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</si>
  <si>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</si>
  <si>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</si>
  <si>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</si>
  <si>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</si>
  <si>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</si>
  <si>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</si>
  <si>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</si>
  <si>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</si>
  <si>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</si>
  <si>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</si>
  <si>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</si>
  <si>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</si>
  <si>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</si>
  <si>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</si>
  <si>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</si>
  <si>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</si>
  <si>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</si>
  <si>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</si>
  <si>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</si>
  <si>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</si>
  <si>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</si>
  <si>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</si>
  <si>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</si>
  <si>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</si>
  <si>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</si>
  <si>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</si>
  <si>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</si>
  <si>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</si>
  <si>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</si>
  <si>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</si>
  <si>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</si>
  <si>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</si>
  <si>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</si>
  <si>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</si>
  <si>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</si>
  <si>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</si>
  <si>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</si>
  <si>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</si>
  <si>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</si>
  <si>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</si>
  <si>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</si>
  <si>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</si>
  <si>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</si>
  <si>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</si>
  <si>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</si>
  <si>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</si>
  <si>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</si>
  <si>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</si>
  <si>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</si>
  <si>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</si>
  <si>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</si>
  <si>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</si>
  <si>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</si>
  <si>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</si>
  <si>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</si>
  <si>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</si>
  <si>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</si>
  <si>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</si>
  <si>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</si>
  <si>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</si>
  <si>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</si>
  <si>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</si>
  <si>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</si>
  <si>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</si>
  <si>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</si>
  <si>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</si>
  <si>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</si>
  <si>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</si>
  <si>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</si>
  <si>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</si>
  <si>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</si>
  <si>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</si>
  <si>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</si>
  <si>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</si>
  <si>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</si>
  <si>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</si>
  <si>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</si>
  <si>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</si>
  <si>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</si>
  <si>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</si>
  <si>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</si>
  <si>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</si>
  <si>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</si>
  <si>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</si>
  <si>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</si>
  <si>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</si>
  <si>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</si>
  <si>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</si>
  <si>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</si>
  <si>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</si>
  <si>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</si>
  <si>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</si>
  <si>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</si>
  <si>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</si>
  <si>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</si>
  <si>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</si>
  <si>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</si>
  <si>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</si>
  <si>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</si>
  <si>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</si>
  <si>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</si>
  <si>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</si>
  <si>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</si>
  <si>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</si>
  <si>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</si>
  <si>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</si>
  <si>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</si>
  <si>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</si>
  <si>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</si>
  <si>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</si>
  <si>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</si>
  <si>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</si>
  <si>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</si>
  <si>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</si>
  <si>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</si>
  <si>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</si>
  <si>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</si>
  <si>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</si>
  <si>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</si>
  <si>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</si>
  <si>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</si>
  <si>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</si>
  <si>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</si>
  <si>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</si>
  <si>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</si>
  <si>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</si>
  <si>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</si>
  <si>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</si>
  <si>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</si>
  <si>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</si>
  <si>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</si>
  <si>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</si>
  <si>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</si>
  <si>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</si>
  <si>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</si>
  <si>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</si>
  <si>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</si>
  <si>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</si>
  <si>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</si>
  <si>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</si>
  <si>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</si>
  <si>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</si>
  <si>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</si>
  <si>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</si>
  <si>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</si>
  <si>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</si>
  <si>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</si>
  <si>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</si>
  <si>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</si>
  <si>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</si>
  <si>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</si>
  <si>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</si>
  <si>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</si>
  <si>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</si>
  <si>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</si>
  <si>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</si>
  <si>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</si>
  <si>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</si>
  <si>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</si>
  <si>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</si>
  <si>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</si>
  <si>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</si>
  <si>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</si>
  <si>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</si>
  <si>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</si>
  <si>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</si>
  <si>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</si>
  <si>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</si>
  <si>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</si>
  <si>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</si>
  <si>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</si>
  <si>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</si>
  <si>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</si>
  <si>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</si>
  <si>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</si>
  <si>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</si>
  <si>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</si>
  <si>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</si>
  <si>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</si>
  <si>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</si>
  <si>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</si>
  <si>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</si>
  <si>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</si>
  <si>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</si>
  <si>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</si>
  <si>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</si>
  <si>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</si>
  <si>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</si>
  <si>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</si>
  <si>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</si>
  <si>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</si>
  <si>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</si>
  <si>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</si>
  <si>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</si>
  <si>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</si>
  <si>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</si>
  <si>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</si>
  <si>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</si>
  <si>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</si>
  <si>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</si>
  <si>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</si>
  <si>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</si>
  <si>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</si>
  <si>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</si>
  <si>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</si>
  <si>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</si>
  <si>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</si>
  <si>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</si>
  <si>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</si>
  <si>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</si>
  <si>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</si>
  <si>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</si>
  <si>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</si>
  <si>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</si>
  <si>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</si>
  <si>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</si>
  <si>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</si>
  <si>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</si>
  <si>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</si>
  <si>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</si>
  <si>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</si>
  <si>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</si>
  <si>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</si>
  <si>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</si>
  <si>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</si>
  <si>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</si>
  <si>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</si>
  <si>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</si>
  <si>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</si>
  <si>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</si>
  <si>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</si>
  <si>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</si>
  <si>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</si>
  <si>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</si>
  <si>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</si>
  <si>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</si>
  <si>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</si>
  <si>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</si>
  <si>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</si>
  <si>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</si>
  <si>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</si>
  <si>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</si>
  <si>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</si>
  <si>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</si>
  <si>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</si>
  <si>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</si>
  <si>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</si>
  <si>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</si>
  <si>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</si>
  <si>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</si>
  <si>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</si>
  <si>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</si>
  <si>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</si>
  <si>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</si>
  <si>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</si>
  <si>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</si>
  <si>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</si>
  <si>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</si>
  <si>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</si>
  <si>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</si>
  <si>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</si>
  <si>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</si>
  <si>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</si>
  <si>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</si>
  <si>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</si>
  <si>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</si>
  <si>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</si>
  <si>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</si>
  <si>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</si>
  <si>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</si>
  <si>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</si>
  <si>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</si>
  <si>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</si>
  <si>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</si>
  <si>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</si>
  <si>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</si>
  <si>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</si>
  <si>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</si>
  <si>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</si>
  <si>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</si>
  <si>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</si>
  <si>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</si>
  <si>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</si>
  <si>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</si>
  <si>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</si>
  <si>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</si>
  <si>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</si>
  <si>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</si>
  <si>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</si>
  <si>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</si>
  <si>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</si>
  <si>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</si>
  <si>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</si>
  <si>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</si>
  <si>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</si>
  <si>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</si>
  <si>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</si>
  <si>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</si>
  <si>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</si>
  <si>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</si>
  <si>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</si>
  <si>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</si>
  <si>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</si>
  <si>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</si>
  <si>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</si>
  <si>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</si>
  <si>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</si>
  <si>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</si>
  <si>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</si>
  <si>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</si>
  <si>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</si>
  <si>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</si>
  <si>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</si>
  <si>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</si>
  <si>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</si>
  <si>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</si>
  <si>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</si>
  <si>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</si>
  <si>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</si>
  <si>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</si>
  <si>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</si>
  <si>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</si>
  <si>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</si>
  <si>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</si>
  <si>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</si>
  <si>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</si>
  <si>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</si>
  <si>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</si>
  <si>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</si>
  <si>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</si>
  <si>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</si>
  <si>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</si>
  <si>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</si>
  <si>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</si>
  <si>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</si>
  <si>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</si>
  <si>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</si>
  <si>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</si>
  <si>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</si>
  <si>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</si>
  <si>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</si>
  <si>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</si>
  <si>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</si>
  <si>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</si>
  <si>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</si>
  <si>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</si>
  <si>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</si>
  <si>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</si>
  <si>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</si>
  <si>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</si>
  <si>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</si>
  <si>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</si>
  <si>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</si>
  <si>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</si>
  <si>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</si>
  <si>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</si>
  <si>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</si>
  <si>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</si>
  <si>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</si>
  <si>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</si>
  <si>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</si>
  <si>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</si>
  <si>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</si>
  <si>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</si>
  <si>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</si>
  <si>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</si>
  <si>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</si>
  <si>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</si>
  <si>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</si>
  <si>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</si>
  <si>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</si>
  <si>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</si>
  <si>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</si>
  <si>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</si>
  <si>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</si>
  <si>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</si>
  <si>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</si>
  <si>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</si>
  <si>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</si>
  <si>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</si>
  <si>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</si>
  <si>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</si>
  <si>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</si>
  <si>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</si>
  <si>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</si>
  <si>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</si>
  <si>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</si>
  <si>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</si>
  <si>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</si>
  <si>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</si>
  <si>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</si>
  <si>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</si>
  <si>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</si>
  <si>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</si>
  <si>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</si>
  <si>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</si>
  <si>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</si>
  <si>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</si>
  <si>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</si>
  <si>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</si>
  <si>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</si>
  <si>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</si>
  <si>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</si>
  <si>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</si>
  <si>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</si>
  <si>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</si>
  <si>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</si>
  <si>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</si>
  <si>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</si>
  <si>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</si>
  <si>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</si>
  <si>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</si>
  <si>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</si>
  <si>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</si>
  <si>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</si>
  <si>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</si>
  <si>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</si>
  <si>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</si>
  <si>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</si>
  <si>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</si>
  <si>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</si>
  <si>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</si>
  <si>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</si>
  <si>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</si>
  <si>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</si>
  <si>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</si>
  <si>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</si>
  <si>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</si>
  <si>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</si>
  <si>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</si>
  <si>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</si>
  <si>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</si>
  <si>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</si>
  <si>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</si>
  <si>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</si>
  <si>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</si>
  <si>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</si>
  <si>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</si>
  <si>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</si>
  <si>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</si>
  <si>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</si>
  <si>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</si>
  <si>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</si>
  <si>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</si>
  <si>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</si>
  <si>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</si>
  <si>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</si>
  <si>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</si>
  <si>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</si>
  <si>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</si>
  <si>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</si>
  <si>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</si>
  <si>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</si>
  <si>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</si>
  <si>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</si>
  <si>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</si>
  <si>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</si>
  <si>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</si>
  <si>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</si>
  <si>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</si>
  <si>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</si>
  <si>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</si>
  <si>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</si>
  <si>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</si>
  <si>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</si>
  <si>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</si>
  <si>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</si>
  <si>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</si>
  <si>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</si>
  <si>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</si>
  <si>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</si>
  <si>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</si>
  <si>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</si>
  <si>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</si>
  <si>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</si>
  <si>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</si>
  <si>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</si>
  <si>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</si>
  <si>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</si>
  <si>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</si>
  <si>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</si>
  <si>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</si>
  <si>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</si>
  <si>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</si>
  <si>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</si>
  <si>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</si>
  <si>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</si>
  <si>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</si>
  <si>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</si>
  <si>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</si>
  <si>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</si>
  <si>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</si>
  <si>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</si>
  <si>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</si>
  <si>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</si>
  <si>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</si>
  <si>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</si>
  <si>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</si>
  <si>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</si>
  <si>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</si>
  <si>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</si>
  <si>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</si>
  <si>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</si>
  <si>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</si>
  <si>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</si>
  <si>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</si>
  <si>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</si>
  <si>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</si>
  <si>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</si>
  <si>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</si>
  <si>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</si>
  <si>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</si>
  <si>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</si>
  <si>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</si>
  <si>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</si>
  <si>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</si>
  <si>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</si>
  <si>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</si>
  <si>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</si>
  <si>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</si>
  <si>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</si>
  <si>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</si>
  <si>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</si>
  <si>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</si>
  <si>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</si>
  <si>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</si>
  <si>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</si>
  <si>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</si>
  <si>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</si>
  <si>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</si>
  <si>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</si>
  <si>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</si>
  <si>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</si>
  <si>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</si>
  <si>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</si>
  <si>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</si>
  <si>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</si>
  <si>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</si>
  <si>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</si>
  <si>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</si>
  <si>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</si>
  <si>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</si>
  <si>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</si>
  <si>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</si>
  <si>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</si>
  <si>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</si>
  <si>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</si>
  <si>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</si>
  <si>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</si>
  <si>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</si>
  <si>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</si>
  <si>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</si>
  <si>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</si>
  <si>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</si>
  <si>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</si>
  <si>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</si>
  <si>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</si>
  <si>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</si>
  <si>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</si>
  <si>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</si>
  <si>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</si>
  <si>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</si>
  <si>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</si>
  <si>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</si>
  <si>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</si>
  <si>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</si>
  <si>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</si>
  <si>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</si>
  <si>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</si>
  <si>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</si>
  <si>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</si>
  <si>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</si>
  <si>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</si>
  <si>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</si>
  <si>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</si>
  <si>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</si>
  <si>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</si>
  <si>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</si>
  <si>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</si>
  <si>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</si>
  <si>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</si>
  <si>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</si>
  <si>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</si>
  <si>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</si>
  <si>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</si>
  <si>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</si>
  <si>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</si>
  <si>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</si>
  <si>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</si>
  <si>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</si>
  <si>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</si>
  <si>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</si>
  <si>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</si>
  <si>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</si>
  <si>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</si>
  <si>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</si>
  <si>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</si>
  <si>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</si>
  <si>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</si>
  <si>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</si>
  <si>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</si>
  <si>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</si>
  <si>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</si>
  <si>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</si>
  <si>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</si>
  <si>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</si>
  <si>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</si>
  <si>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</si>
  <si>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</si>
  <si>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</si>
  <si>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</si>
  <si>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</si>
  <si>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</si>
  <si>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</si>
  <si>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</si>
  <si>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</si>
  <si>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</si>
  <si>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</si>
  <si>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</si>
  <si>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</si>
  <si>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</si>
  <si>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</si>
  <si>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</si>
  <si>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</si>
  <si>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</si>
  <si>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</si>
  <si>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</si>
  <si>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</si>
  <si>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</si>
  <si>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</si>
  <si>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</si>
  <si>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</si>
  <si>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</si>
  <si>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</si>
  <si>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</si>
  <si>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</si>
  <si>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</si>
  <si>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</si>
  <si>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</si>
  <si>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</si>
  <si>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</si>
  <si>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</si>
  <si>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</si>
  <si>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</si>
  <si>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</si>
  <si>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</si>
  <si>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</si>
  <si>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</si>
  <si>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</si>
  <si>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</si>
  <si>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</si>
  <si>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</si>
  <si>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</si>
  <si>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</si>
  <si>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</si>
  <si>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</si>
  <si>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</si>
  <si>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</si>
  <si>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</si>
  <si>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</si>
  <si>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</si>
  <si>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</si>
  <si>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</si>
  <si>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</si>
  <si>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</si>
  <si>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</si>
  <si>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</si>
  <si>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</si>
  <si>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</si>
  <si>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</si>
  <si>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</si>
  <si>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</si>
  <si>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</si>
  <si>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</si>
  <si>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</si>
  <si>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</si>
  <si>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</si>
  <si>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</si>
  <si>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</si>
  <si>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</si>
  <si>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</si>
  <si>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</si>
  <si>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</si>
  <si>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</si>
  <si>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</si>
  <si>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</si>
  <si>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</si>
  <si>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</si>
  <si>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</si>
  <si>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</si>
  <si>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</si>
  <si>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</si>
  <si>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</si>
  <si>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</si>
  <si>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</si>
  <si>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</si>
  <si>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</si>
  <si>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</si>
  <si>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</si>
  <si>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</si>
  <si>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</si>
  <si>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</si>
  <si>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</si>
  <si>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</si>
  <si>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</si>
  <si>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</si>
  <si>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</si>
  <si>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</si>
  <si>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</si>
  <si>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</si>
  <si>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</si>
  <si>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</si>
  <si>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</si>
  <si>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</si>
  <si>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</si>
  <si>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</si>
  <si>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</si>
  <si>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</si>
  <si>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</si>
  <si>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</si>
  <si>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</si>
  <si>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</si>
  <si>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</si>
  <si>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</si>
  <si>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</si>
  <si>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</si>
  <si>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</si>
  <si>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</si>
  <si>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</si>
  <si>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</si>
  <si>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</si>
  <si>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</si>
  <si>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</si>
  <si>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</si>
  <si>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</si>
  <si>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</si>
  <si>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</si>
  <si>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</si>
  <si>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</si>
  <si>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</si>
  <si>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</si>
  <si>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</si>
  <si>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</si>
  <si>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</si>
  <si>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</si>
  <si>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</si>
  <si>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</si>
  <si>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</si>
  <si>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</si>
  <si>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</si>
  <si>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</si>
  <si>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</si>
  <si>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</si>
  <si>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</si>
  <si>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</si>
  <si>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</si>
  <si>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</si>
  <si>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</si>
  <si>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</si>
  <si>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</si>
  <si>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</si>
  <si>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</si>
  <si>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</si>
  <si>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</si>
  <si>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</si>
  <si>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</si>
  <si>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</si>
  <si>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</si>
  <si>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</si>
  <si>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</si>
  <si>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</si>
  <si>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</si>
  <si>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</si>
  <si>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</si>
  <si>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</si>
  <si>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</si>
  <si>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</si>
  <si>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</si>
  <si>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</si>
  <si>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</si>
  <si>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</si>
  <si>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</si>
  <si>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</si>
  <si>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</si>
  <si>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</si>
  <si>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</si>
  <si>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</si>
  <si>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</si>
  <si>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</si>
  <si>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</si>
  <si>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</si>
  <si>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</si>
  <si>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</si>
  <si>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</si>
  <si>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</si>
  <si>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</si>
  <si>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</si>
  <si>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</si>
  <si>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</si>
  <si>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</si>
  <si>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</si>
  <si>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</si>
  <si>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</si>
  <si>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</si>
  <si>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</si>
  <si>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</si>
  <si>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</si>
  <si>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</si>
  <si>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</si>
  <si>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</si>
  <si>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</si>
  <si>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</si>
  <si>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</si>
  <si>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</si>
  <si>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</si>
  <si>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</si>
  <si>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</si>
  <si>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</si>
  <si>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</si>
  <si>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</si>
  <si>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</si>
  <si>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</si>
  <si>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</si>
  <si>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</si>
  <si>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</si>
  <si>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</si>
  <si>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</si>
  <si>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</si>
  <si>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</si>
  <si>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</si>
  <si>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</si>
  <si>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</si>
  <si>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</si>
  <si>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</si>
  <si>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</si>
  <si>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</si>
  <si>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</si>
  <si>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</si>
  <si>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</si>
  <si>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</si>
  <si>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</si>
  <si>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</si>
  <si>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</si>
  <si>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</si>
  <si>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</si>
  <si>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</si>
  <si>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</si>
  <si>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</si>
  <si>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</si>
  <si>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</si>
  <si>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</si>
  <si>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</si>
  <si>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</si>
  <si>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</si>
  <si>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</si>
  <si>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</si>
  <si>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</si>
  <si>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</si>
  <si>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</si>
  <si>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</si>
  <si>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</si>
  <si>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</si>
  <si>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</si>
  <si>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</si>
  <si>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</si>
  <si>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</si>
  <si>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</si>
  <si>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</si>
  <si>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</si>
  <si>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</si>
  <si>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</si>
  <si>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</si>
  <si>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</si>
  <si>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</si>
  <si>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</si>
  <si>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</si>
  <si>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</si>
  <si>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</si>
  <si>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</si>
  <si>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</si>
  <si>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</si>
  <si>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</si>
  <si>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</si>
  <si>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</si>
  <si>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</si>
  <si>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</si>
  <si>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</si>
  <si>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</si>
  <si>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</si>
  <si>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</si>
  <si>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</si>
  <si>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</si>
  <si>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</si>
  <si>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</si>
  <si>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</si>
  <si>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</si>
  <si>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</si>
  <si>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</si>
  <si>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</si>
  <si>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</si>
  <si>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</si>
  <si>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</si>
  <si>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</si>
  <si>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</si>
  <si>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</si>
  <si>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</si>
  <si>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</si>
  <si>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</si>
  <si>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</si>
  <si>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</si>
  <si>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</si>
  <si>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</si>
  <si>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</si>
  <si>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</si>
  <si>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</si>
  <si>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</si>
  <si>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</si>
  <si>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</si>
  <si>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</si>
  <si>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</si>
  <si>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</si>
  <si>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</si>
  <si>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</si>
  <si>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</si>
  <si>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</si>
  <si>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</si>
  <si>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</si>
  <si>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</si>
  <si>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</si>
  <si>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</si>
  <si>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</si>
  <si>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</si>
  <si>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</si>
  <si>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</si>
  <si>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</si>
  <si>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</si>
  <si>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</si>
  <si>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</si>
  <si>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</si>
  <si>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</si>
  <si>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</si>
  <si>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</si>
  <si>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</si>
  <si>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</si>
  <si>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</si>
  <si>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</si>
  <si>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</si>
  <si>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</si>
  <si>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</si>
  <si>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</si>
  <si>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</si>
  <si>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</si>
  <si>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</si>
  <si>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</si>
  <si>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</si>
  <si>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</si>
  <si>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</si>
  <si>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</si>
  <si>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</si>
  <si>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</si>
  <si>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</si>
  <si>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</si>
  <si>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</si>
  <si>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</si>
  <si>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</si>
  <si>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</si>
  <si>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</si>
  <si>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</si>
  <si>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</si>
  <si>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</si>
  <si>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</si>
  <si>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</si>
  <si>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</si>
  <si>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</si>
  <si>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</si>
  <si>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</si>
  <si>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</si>
  <si>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</si>
  <si>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</si>
  <si>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</si>
  <si>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</si>
  <si>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</si>
  <si>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</si>
  <si>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</si>
  <si>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</si>
  <si>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</si>
  <si>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</si>
  <si>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</si>
  <si>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</si>
  <si>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</si>
  <si>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</si>
  <si>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</si>
  <si>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</si>
  <si>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</si>
  <si>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</si>
  <si>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</si>
  <si>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</si>
  <si>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</si>
  <si>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</si>
  <si>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</si>
  <si>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</si>
  <si>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</si>
  <si>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</si>
  <si>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</si>
  <si>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</si>
  <si>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</si>
  <si>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</si>
  <si>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</si>
  <si>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</si>
  <si>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</si>
  <si>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</si>
  <si>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</si>
  <si>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</si>
  <si>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</si>
  <si>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</si>
  <si>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</si>
  <si>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</si>
  <si>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</si>
  <si>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</si>
  <si>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</si>
  <si>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</si>
  <si>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</si>
  <si>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</si>
  <si>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</si>
  <si>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</si>
  <si>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</si>
  <si>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</si>
  <si>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</si>
  <si>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</si>
  <si>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</si>
  <si>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</si>
  <si>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</si>
  <si>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</si>
  <si>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</si>
  <si>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</si>
  <si>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</si>
  <si>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</si>
  <si>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</si>
  <si>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</si>
  <si>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</si>
  <si>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</si>
  <si>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</si>
  <si>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</si>
  <si>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</si>
  <si>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</si>
  <si>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</si>
  <si>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</si>
  <si>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</si>
  <si>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</si>
  <si>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</si>
  <si>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</si>
  <si>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</si>
  <si>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</si>
  <si>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</si>
  <si>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</si>
  <si>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</si>
  <si>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</si>
  <si>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</si>
  <si>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</si>
  <si>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</si>
  <si>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</si>
  <si>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</si>
  <si>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</si>
  <si>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</si>
  <si>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</si>
  <si>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</si>
  <si>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</si>
  <si>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</si>
  <si>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</si>
  <si>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</si>
  <si>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</si>
  <si>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</si>
  <si>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</si>
  <si>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</si>
  <si>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</si>
  <si>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</si>
  <si>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</si>
  <si>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</si>
  <si>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</si>
  <si>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</si>
  <si>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</si>
  <si>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</si>
  <si>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</si>
  <si>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</si>
  <si>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</si>
  <si>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</si>
  <si>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</si>
  <si>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</si>
  <si>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</si>
  <si>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</si>
  <si>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</si>
  <si>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</si>
  <si>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</si>
  <si>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</si>
  <si>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</si>
  <si>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</si>
  <si>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</si>
  <si>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</si>
  <si>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</si>
  <si>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</si>
  <si>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</si>
  <si>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</si>
  <si>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</si>
  <si>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</si>
  <si>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</si>
  <si>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</si>
  <si>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</si>
  <si>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</si>
  <si>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</si>
  <si>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</si>
  <si>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</si>
  <si>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</si>
  <si>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</si>
  <si>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</si>
  <si>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</si>
  <si>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</si>
  <si>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</si>
  <si>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</si>
  <si>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</si>
  <si>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</si>
  <si>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</si>
  <si>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</si>
  <si>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</si>
  <si>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</si>
  <si>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</si>
  <si>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</si>
  <si>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</si>
  <si>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</si>
  <si>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</si>
  <si>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</si>
  <si>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</si>
  <si>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</si>
  <si>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</si>
  <si>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</si>
  <si>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</si>
  <si>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</si>
  <si>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</si>
  <si>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</si>
  <si>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</si>
  <si>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</si>
  <si>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</si>
  <si>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</si>
  <si>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</si>
  <si>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</si>
  <si>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</si>
  <si>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</si>
  <si>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</si>
  <si>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</si>
  <si>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</si>
  <si>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</si>
  <si>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</si>
  <si>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</si>
  <si>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</si>
  <si>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</si>
  <si>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</si>
  <si>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</si>
  <si>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</si>
  <si>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</si>
  <si>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</si>
  <si>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</si>
  <si>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</si>
  <si>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</si>
  <si>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</si>
  <si>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</si>
  <si>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</si>
  <si>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</si>
  <si>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</si>
  <si>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</si>
  <si>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</si>
  <si>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</si>
  <si>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</si>
  <si>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</si>
  <si>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</si>
  <si>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</si>
  <si>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</si>
  <si>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</si>
  <si>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</si>
  <si>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</si>
  <si>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</si>
  <si>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</si>
  <si>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</si>
  <si>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</si>
  <si>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</si>
  <si>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</si>
  <si>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</si>
  <si>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</si>
  <si>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</si>
  <si>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</si>
  <si>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</si>
  <si>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</si>
  <si>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</si>
  <si>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</si>
  <si>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</si>
  <si>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</si>
  <si>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</si>
  <si>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</si>
  <si>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</si>
  <si>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</si>
  <si>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</si>
  <si>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</si>
  <si>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</si>
  <si>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</si>
  <si>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</si>
  <si>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</si>
  <si>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</si>
  <si>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</si>
  <si>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</si>
  <si>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</si>
  <si>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</si>
  <si>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</si>
  <si>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</si>
  <si>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</si>
  <si>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</si>
  <si>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</si>
  <si>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</si>
  <si>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</si>
  <si>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</si>
  <si>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</si>
  <si>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</si>
  <si>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</si>
  <si>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</si>
  <si>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</si>
  <si>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</si>
  <si>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</si>
  <si>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</si>
  <si>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</si>
  <si>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</si>
  <si>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</si>
  <si>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</si>
  <si>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</si>
  <si>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</si>
  <si>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</si>
  <si>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</si>
  <si>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</si>
  <si>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</si>
  <si>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</si>
  <si>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</si>
  <si>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</si>
  <si>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</si>
  <si>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</si>
  <si>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</si>
  <si>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</si>
  <si>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</si>
  <si>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</si>
  <si>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</si>
  <si>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</si>
  <si>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</si>
  <si>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</si>
  <si>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</si>
  <si>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</si>
  <si>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</si>
  <si>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</si>
  <si>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</si>
  <si>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</si>
  <si>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</si>
  <si>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</si>
  <si>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</si>
  <si>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</si>
  <si>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</si>
  <si>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</si>
  <si>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</si>
  <si>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</si>
  <si>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</si>
  <si>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</si>
  <si>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</si>
  <si>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</si>
  <si>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</si>
  <si>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</si>
  <si>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</si>
  <si>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</si>
  <si>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</si>
  <si>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</si>
  <si>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</si>
  <si>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</si>
  <si>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</si>
  <si>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</si>
  <si>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</si>
  <si>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</si>
  <si>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</si>
  <si>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</si>
  <si>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</si>
  <si>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</si>
  <si>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</si>
  <si>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</si>
  <si>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</si>
  <si>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</si>
  <si>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</si>
  <si>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</si>
  <si>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</si>
  <si>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</si>
  <si>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</si>
  <si>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</si>
  <si>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</si>
  <si>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</si>
  <si>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</si>
  <si>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</si>
  <si>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</si>
  <si>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</si>
  <si>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</si>
  <si>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</si>
  <si>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</si>
  <si>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</si>
  <si>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</si>
  <si>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</si>
  <si>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</si>
  <si>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</si>
  <si>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</si>
  <si>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</si>
  <si>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</si>
  <si>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</si>
  <si>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</si>
  <si>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</si>
  <si>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</si>
  <si>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</si>
  <si>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</si>
  <si>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</si>
  <si>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</si>
  <si>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</si>
  <si>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</si>
  <si>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</si>
  <si>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</si>
  <si>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</si>
  <si>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</si>
  <si>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</si>
  <si>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</si>
  <si>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</si>
  <si>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</si>
  <si>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</si>
  <si>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</si>
  <si>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</si>
  <si>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</si>
  <si>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</si>
  <si>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</si>
  <si>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</si>
  <si>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</si>
  <si>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</si>
  <si>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</si>
  <si>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</si>
  <si>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</si>
  <si>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</si>
  <si>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</si>
  <si>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</si>
  <si>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</si>
  <si>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</si>
  <si>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</si>
  <si>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</si>
  <si>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</si>
  <si>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</si>
  <si>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</si>
  <si>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</si>
  <si>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</si>
  <si>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</si>
  <si>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</si>
  <si>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</si>
  <si>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</si>
  <si>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</si>
  <si>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</si>
  <si>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</si>
  <si>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</si>
  <si>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</si>
  <si>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</si>
  <si>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</si>
  <si>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</si>
  <si>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</si>
  <si>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</si>
  <si>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</si>
  <si>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</si>
  <si>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</si>
  <si>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</si>
  <si>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</si>
  <si>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</si>
  <si>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</si>
  <si>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</si>
  <si>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</si>
  <si>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</si>
  <si>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</si>
  <si>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</si>
  <si>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</si>
  <si>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</si>
  <si>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</si>
  <si>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</si>
  <si>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</si>
  <si>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</si>
  <si>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</si>
  <si>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</si>
  <si>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</si>
  <si>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</si>
  <si>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</si>
  <si>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</si>
  <si>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</si>
  <si>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</si>
  <si>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</si>
  <si>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</si>
  <si>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</si>
  <si>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</si>
  <si>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</si>
  <si>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</si>
  <si>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</si>
  <si>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</si>
  <si>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</si>
  <si>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</si>
  <si>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</si>
  <si>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</si>
  <si>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</si>
  <si>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</si>
  <si>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</si>
  <si>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</si>
  <si>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</si>
  <si>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</si>
  <si>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</si>
  <si>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</si>
  <si>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</si>
  <si>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</si>
  <si>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</si>
  <si>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</si>
  <si>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</si>
  <si>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</si>
  <si>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</si>
  <si>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</si>
  <si>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</si>
  <si>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</si>
  <si>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</si>
  <si>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</si>
  <si>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</si>
  <si>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</si>
  <si>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</si>
  <si>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</si>
  <si>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</si>
  <si>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</si>
  <si>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</si>
  <si>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</si>
  <si>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</si>
  <si>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</si>
  <si>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</si>
  <si>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</si>
  <si>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</si>
  <si>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</si>
  <si>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</si>
  <si>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</si>
  <si>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</si>
  <si>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</si>
  <si>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</si>
  <si>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</si>
  <si>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</si>
  <si>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</si>
  <si>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</si>
  <si>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</si>
  <si>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</si>
  <si>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</si>
  <si>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</si>
  <si>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</si>
  <si>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</si>
  <si>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</si>
  <si>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</si>
  <si>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</si>
  <si>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</si>
  <si>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</si>
  <si>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</si>
  <si>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</si>
  <si>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</si>
  <si>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</si>
  <si>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</si>
  <si>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</si>
  <si>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</si>
  <si>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</si>
  <si>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</si>
  <si>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</si>
  <si>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</si>
  <si>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</si>
  <si>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</si>
  <si>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</si>
  <si>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</si>
  <si>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</si>
  <si>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</si>
  <si>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</si>
  <si>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</si>
  <si>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</si>
  <si>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</si>
  <si>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</si>
  <si>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</si>
  <si>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</si>
  <si>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</si>
  <si>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</si>
  <si>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</si>
  <si>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</si>
  <si>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</si>
  <si>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</si>
  <si>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</si>
  <si>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</si>
  <si>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</si>
  <si>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</si>
  <si>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</si>
  <si>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</si>
  <si>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</si>
  <si>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</si>
  <si>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</si>
  <si>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</si>
  <si>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</si>
  <si>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</si>
  <si>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</si>
  <si>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</si>
  <si>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</si>
  <si>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</si>
  <si>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</si>
  <si>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</si>
  <si>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</si>
  <si>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</si>
  <si>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</si>
  <si>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</si>
  <si>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</si>
  <si>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</si>
  <si>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</si>
  <si>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</si>
  <si>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</si>
  <si>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</si>
  <si>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</si>
  <si>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</si>
  <si>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</si>
  <si>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</si>
  <si>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</si>
  <si>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</si>
  <si>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</si>
  <si>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</si>
  <si>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</si>
  <si>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</si>
  <si>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</si>
  <si>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</si>
  <si>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</si>
  <si>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</si>
  <si>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</si>
  <si>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</si>
  <si>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</si>
  <si>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</si>
  <si>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</si>
  <si>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</si>
  <si>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</si>
  <si>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</si>
  <si>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</si>
  <si>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</si>
  <si>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</si>
  <si>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</si>
  <si>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</si>
  <si>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</si>
  <si>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</si>
  <si>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</si>
  <si>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</si>
  <si>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</si>
  <si>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</si>
  <si>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</si>
  <si>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</si>
  <si>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</si>
  <si>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</si>
  <si>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</si>
  <si>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</si>
  <si>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</si>
  <si>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</si>
  <si>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</si>
  <si>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</si>
  <si>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</si>
  <si>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</si>
  <si>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</si>
  <si>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</si>
  <si>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</si>
  <si>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</si>
  <si>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</si>
  <si>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</si>
  <si>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</si>
  <si>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</si>
  <si>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</si>
  <si>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</si>
  <si>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</si>
  <si>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</si>
  <si>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</si>
  <si>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</si>
  <si>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</si>
  <si>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</si>
  <si>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</si>
  <si>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</si>
  <si>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</si>
  <si>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</si>
  <si>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</si>
  <si>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</si>
  <si>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</si>
  <si>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</si>
  <si>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</si>
  <si>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</si>
  <si>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</si>
  <si>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</si>
  <si>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</si>
  <si>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</si>
  <si>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</si>
  <si>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</si>
  <si>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</si>
  <si>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</si>
  <si>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</si>
  <si>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</si>
  <si>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</si>
  <si>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</si>
  <si>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</si>
  <si>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</si>
  <si>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</si>
  <si>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</si>
  <si>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</si>
  <si>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</si>
  <si>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</si>
  <si>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</si>
  <si>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</si>
  <si>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</si>
  <si>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</si>
  <si>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</si>
  <si>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</si>
  <si>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</si>
  <si>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</si>
  <si>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</si>
  <si>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</si>
  <si>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</si>
  <si>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</si>
  <si>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</si>
  <si>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</si>
  <si>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</si>
  <si>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</si>
  <si>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</si>
  <si>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</si>
  <si>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</si>
  <si>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</si>
  <si>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</si>
  <si>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</si>
  <si>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</si>
  <si>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</si>
  <si>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</si>
  <si>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</si>
  <si>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</si>
  <si>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</si>
  <si>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</si>
  <si>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</si>
  <si>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</si>
  <si>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</si>
  <si>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</si>
  <si>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</si>
  <si>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</si>
  <si>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</si>
  <si>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</si>
  <si>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</si>
  <si>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</si>
  <si>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</si>
  <si>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</si>
  <si>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</si>
  <si>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</si>
  <si>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</si>
  <si>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</si>
  <si>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</si>
  <si>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</si>
  <si>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</si>
  <si>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</si>
  <si>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</si>
  <si>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</si>
  <si>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</si>
  <si>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</si>
  <si>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</si>
  <si>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</si>
  <si>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</si>
  <si>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</si>
  <si>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</si>
  <si>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</si>
  <si>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</si>
  <si>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</si>
  <si>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</si>
  <si>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</si>
  <si>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</si>
  <si>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</si>
  <si>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</si>
  <si>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</si>
  <si>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</si>
  <si>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</si>
  <si>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</si>
  <si>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</si>
  <si>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</si>
  <si>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</si>
  <si>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</si>
  <si>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</si>
  <si>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</si>
  <si>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</si>
  <si>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</si>
  <si>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</si>
  <si>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</si>
  <si>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</si>
  <si>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</si>
  <si>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</si>
  <si>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</si>
  <si>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</si>
  <si>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</si>
  <si>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</si>
  <si>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</si>
  <si>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</si>
  <si>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</si>
  <si>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</si>
  <si>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</si>
  <si>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</si>
  <si>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</si>
  <si>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</si>
  <si>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</si>
  <si>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</si>
  <si>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</si>
  <si>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</si>
  <si>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</si>
  <si>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</si>
  <si>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</si>
  <si>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</si>
  <si>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</si>
  <si>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</si>
  <si>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</si>
  <si>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</si>
  <si>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</si>
  <si>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</si>
  <si>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</si>
  <si>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</si>
  <si>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</si>
  <si>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</si>
  <si>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</si>
  <si>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</si>
  <si>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</si>
  <si>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</si>
  <si>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</si>
  <si>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</si>
  <si>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</si>
  <si>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</si>
  <si>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</si>
  <si>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</si>
  <si>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</si>
  <si>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</si>
  <si>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</si>
  <si>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</si>
  <si>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</si>
  <si>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</si>
  <si>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</si>
  <si>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</si>
  <si>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</si>
  <si>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</si>
  <si>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</si>
  <si>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</si>
  <si>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</si>
  <si>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</si>
  <si>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</si>
  <si>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</si>
  <si>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</si>
  <si>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</si>
  <si>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</si>
  <si>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</si>
  <si>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</si>
  <si>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</si>
  <si>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</si>
  <si>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</si>
  <si>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</si>
  <si>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</si>
  <si>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</si>
  <si>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</si>
  <si>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</si>
  <si>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</si>
  <si>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</si>
  <si>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</si>
  <si>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</si>
  <si>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</si>
  <si>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</si>
  <si>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</si>
  <si>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</si>
  <si>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</si>
  <si>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</si>
  <si>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</si>
  <si>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</si>
  <si>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</si>
  <si>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</si>
  <si>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</si>
  <si>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</si>
  <si>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</si>
  <si>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</si>
  <si>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</si>
  <si>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</si>
  <si>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</si>
  <si>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</si>
  <si>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</si>
  <si>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</si>
  <si>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</si>
  <si>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</si>
  <si>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</si>
  <si>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</si>
  <si>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</si>
  <si>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</si>
  <si>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</si>
  <si>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</si>
  <si>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</si>
  <si>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</si>
  <si>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</si>
  <si>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</si>
  <si>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</si>
  <si>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</si>
  <si>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</si>
  <si>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</si>
  <si>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</si>
  <si>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</si>
  <si>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</si>
  <si>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</si>
  <si>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</si>
  <si>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</si>
  <si>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</si>
  <si>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</si>
  <si>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</si>
  <si>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</si>
  <si>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</si>
  <si>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</si>
  <si>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</si>
  <si>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</si>
  <si>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</si>
  <si>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</si>
  <si>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</si>
  <si>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</si>
  <si>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</si>
  <si>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</si>
  <si>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</si>
  <si>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</si>
  <si>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</si>
  <si>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</si>
  <si>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</si>
  <si>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</si>
  <si>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</si>
  <si>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</si>
  <si>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</si>
  <si>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</si>
  <si>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</si>
  <si>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</si>
  <si>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</si>
  <si>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</si>
  <si>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</si>
  <si>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</si>
  <si>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</si>
  <si>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</si>
  <si>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</si>
  <si>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</si>
  <si>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</si>
  <si>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</si>
  <si>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</si>
  <si>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</si>
  <si>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</si>
  <si>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</si>
  <si>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</si>
  <si>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</si>
  <si>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</si>
  <si>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</si>
  <si>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</si>
  <si>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</si>
  <si>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</si>
  <si>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</si>
  <si>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</si>
  <si>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</si>
  <si>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</si>
  <si>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</si>
  <si>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</si>
  <si>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</si>
  <si>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</si>
  <si>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</si>
  <si>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</si>
  <si>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</si>
  <si>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</si>
  <si>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</si>
  <si>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</si>
  <si>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</si>
  <si>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</si>
  <si>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</si>
  <si>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</si>
  <si>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</si>
  <si>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</si>
  <si>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</si>
  <si>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</si>
  <si>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</si>
  <si>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</si>
  <si>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</si>
  <si>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</si>
  <si>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</si>
  <si>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</si>
  <si>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</si>
  <si>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</si>
  <si>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</si>
  <si>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</si>
  <si>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</si>
  <si>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</si>
  <si>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</si>
  <si>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</si>
  <si>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</si>
  <si>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</si>
  <si>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</si>
  <si>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</si>
  <si>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</si>
  <si>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</si>
  <si>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</si>
  <si>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</si>
  <si>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</si>
  <si>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</si>
  <si>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</si>
  <si>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</si>
  <si>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</si>
  <si>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</si>
  <si>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</si>
  <si>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</si>
  <si>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</si>
  <si>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</si>
  <si>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</si>
  <si>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</si>
  <si>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</si>
  <si>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</si>
  <si>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</si>
  <si>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</si>
  <si>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</si>
  <si>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</si>
  <si>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</si>
  <si>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</si>
  <si>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</si>
  <si>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</si>
  <si>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</si>
  <si>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</si>
  <si>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</si>
  <si>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</si>
  <si>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</si>
  <si>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</si>
  <si>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</si>
  <si>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</si>
  <si>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</si>
  <si>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</si>
  <si>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</si>
  <si>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</si>
  <si>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</si>
  <si>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</si>
  <si>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</si>
  <si>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</si>
  <si>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</si>
  <si>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</si>
  <si>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</si>
  <si>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</si>
  <si>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</si>
  <si>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</si>
  <si>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</si>
  <si>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</si>
  <si>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</si>
  <si>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</si>
  <si>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</si>
  <si>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</si>
  <si>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</si>
  <si>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</si>
  <si>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</si>
  <si>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</si>
  <si>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</si>
  <si>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</si>
  <si>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</si>
  <si>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</si>
  <si>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</si>
  <si>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</si>
  <si>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</si>
  <si>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</si>
  <si>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</si>
  <si>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</si>
  <si>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</si>
  <si>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</si>
  <si>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</si>
  <si>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</si>
  <si>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</si>
  <si>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</si>
  <si>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</si>
  <si>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</si>
  <si>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</si>
  <si>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</si>
  <si>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</si>
  <si>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</si>
  <si>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</si>
  <si>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</si>
  <si>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</si>
  <si>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</si>
  <si>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</si>
  <si>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</si>
  <si>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</si>
  <si>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</si>
  <si>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</si>
  <si>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</si>
  <si>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</si>
  <si>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</si>
  <si>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</si>
  <si>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</si>
  <si>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</si>
  <si>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</si>
  <si>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</si>
  <si>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</si>
  <si>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</si>
  <si>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</si>
  <si>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</si>
  <si>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</si>
  <si>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</si>
  <si>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</si>
  <si>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</si>
  <si>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</si>
  <si>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</si>
  <si>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</si>
  <si>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</si>
  <si>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</si>
  <si>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</si>
  <si>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</si>
  <si>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</si>
  <si>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</si>
  <si>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</si>
  <si>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</si>
  <si>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</si>
  <si>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</si>
  <si>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</si>
  <si>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</si>
  <si>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</si>
  <si>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</si>
  <si>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</si>
  <si>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</si>
  <si>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</si>
  <si>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</si>
  <si>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</si>
  <si>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</si>
  <si>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</si>
  <si>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</si>
  <si>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</si>
  <si>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</si>
  <si>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</si>
  <si>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</si>
  <si>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</si>
  <si>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</si>
  <si>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</si>
  <si>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</si>
  <si>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</si>
  <si>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</si>
  <si>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</si>
  <si>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</si>
  <si>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</si>
  <si>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</si>
  <si>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</si>
  <si>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</si>
  <si>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</si>
  <si>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</si>
  <si>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</si>
  <si>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</si>
  <si>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</si>
  <si>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</si>
  <si>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</si>
  <si>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</si>
  <si>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</si>
  <si>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</si>
  <si>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</si>
  <si>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</si>
  <si>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</si>
  <si>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</si>
  <si>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</si>
  <si>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</si>
  <si>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</si>
  <si>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</si>
  <si>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</si>
  <si>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</si>
  <si>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</si>
  <si>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</si>
  <si>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</si>
  <si>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</si>
  <si>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</si>
  <si>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</si>
  <si>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</si>
  <si>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</si>
  <si>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</si>
  <si>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</si>
  <si>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</si>
  <si>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</si>
  <si>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</si>
  <si>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</si>
  <si>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</si>
  <si>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</si>
  <si>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</si>
  <si>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</si>
  <si>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</si>
  <si>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</si>
  <si>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</si>
  <si>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</si>
  <si>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</si>
  <si>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</si>
  <si>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</si>
  <si>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</si>
  <si>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</si>
  <si>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</si>
  <si>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</si>
  <si>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</si>
  <si>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</si>
  <si>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</si>
  <si>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</si>
  <si>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</si>
  <si>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</si>
  <si>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</si>
  <si>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</si>
  <si>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</si>
  <si>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</si>
  <si>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</si>
  <si>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</si>
  <si>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</si>
  <si>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</si>
  <si>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</si>
  <si>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</si>
  <si>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</si>
  <si>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</si>
  <si>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</si>
  <si>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</si>
  <si>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</si>
  <si>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</si>
  <si>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</si>
  <si>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</si>
  <si>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</si>
  <si>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</si>
  <si>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</si>
  <si>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</si>
  <si>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</si>
  <si>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</si>
  <si>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</si>
  <si>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</si>
  <si>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</si>
  <si>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</si>
  <si>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</si>
  <si>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</si>
  <si>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</si>
  <si>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</si>
  <si>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</si>
  <si>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</si>
  <si>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</si>
  <si>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</si>
  <si>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</si>
  <si>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</si>
  <si>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</si>
  <si>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</si>
  <si>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</si>
  <si>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</si>
  <si>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</si>
  <si>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</si>
  <si>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</si>
  <si>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</si>
  <si>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</si>
  <si>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</si>
  <si>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</si>
  <si>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</si>
  <si>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</si>
  <si>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</si>
  <si>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</si>
  <si>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</si>
  <si>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</si>
  <si>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</si>
  <si>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</si>
  <si>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</si>
  <si>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</si>
  <si>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</si>
  <si>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</si>
  <si>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</si>
  <si>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</si>
  <si>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</si>
  <si>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</si>
  <si>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</si>
  <si>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</si>
  <si>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</si>
  <si>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</si>
  <si>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</si>
  <si>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</si>
  <si>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</si>
  <si>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</si>
  <si>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</si>
  <si>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</si>
  <si>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</si>
  <si>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</si>
  <si>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</si>
  <si>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</si>
  <si>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</si>
  <si>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</si>
  <si>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</si>
  <si>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</si>
  <si>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</si>
  <si>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</si>
  <si>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</si>
  <si>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</si>
  <si>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</si>
  <si>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</si>
  <si>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</si>
  <si>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</si>
  <si>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</si>
  <si>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</si>
  <si>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</si>
  <si>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</si>
  <si>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</si>
  <si>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</si>
  <si>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</si>
  <si>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</si>
  <si>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</si>
  <si>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</si>
  <si>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</si>
  <si>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</si>
  <si>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</si>
  <si>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</si>
  <si>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</si>
  <si>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</si>
  <si>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</si>
  <si>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</si>
  <si>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</si>
  <si>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</si>
  <si>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</si>
  <si>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</si>
  <si>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</si>
  <si>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</si>
  <si>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</si>
  <si>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</si>
  <si>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</si>
  <si>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</si>
  <si>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</si>
  <si>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</si>
  <si>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</si>
  <si>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</si>
  <si>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</si>
  <si>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</si>
  <si>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</si>
  <si>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</si>
  <si>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</si>
  <si>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</si>
  <si>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</si>
  <si>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</si>
  <si>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</si>
  <si>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</si>
  <si>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</si>
  <si>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</si>
  <si>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</si>
  <si>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</si>
  <si>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</si>
  <si>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</si>
  <si>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</si>
  <si>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</si>
  <si>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</si>
  <si>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</si>
  <si>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</si>
  <si>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</si>
  <si>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</si>
  <si>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</si>
  <si>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</si>
  <si>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</si>
  <si>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</si>
  <si>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</si>
  <si>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</si>
  <si>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</si>
  <si>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</si>
  <si>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</si>
  <si>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</si>
  <si>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</si>
  <si>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</si>
  <si>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</si>
  <si>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</si>
  <si>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</si>
  <si>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</si>
  <si>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</si>
  <si>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</si>
  <si>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</si>
  <si>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</si>
  <si>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</si>
  <si>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</si>
  <si>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</si>
  <si>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</si>
  <si>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</si>
  <si>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</si>
  <si>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</si>
  <si>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</si>
  <si>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</si>
  <si>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</si>
  <si>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</si>
  <si>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</si>
  <si>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</si>
  <si>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</si>
  <si>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</si>
  <si>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</si>
  <si>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</si>
  <si>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</si>
  <si>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</si>
  <si>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</si>
  <si>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</si>
  <si>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</si>
  <si>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</si>
  <si>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</si>
  <si>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</si>
  <si>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</si>
  <si>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</si>
  <si>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</si>
  <si>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</si>
  <si>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</si>
  <si>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</si>
  <si>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</si>
  <si>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</si>
  <si>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</si>
  <si>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</si>
  <si>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</si>
  <si>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</si>
  <si>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</si>
  <si>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</si>
  <si>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</si>
  <si>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</si>
  <si>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</si>
  <si>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</si>
  <si>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</si>
  <si>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</si>
  <si>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</si>
  <si>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</si>
  <si>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</si>
  <si>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</si>
  <si>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</si>
  <si>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</si>
  <si>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</si>
  <si>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</si>
  <si>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</si>
  <si>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</si>
  <si>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</si>
  <si>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</si>
  <si>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</si>
  <si>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</si>
  <si>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</si>
  <si>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</si>
  <si>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</si>
  <si>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</si>
  <si>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</si>
  <si>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</si>
  <si>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</si>
  <si>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</si>
  <si>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</si>
  <si>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</si>
  <si>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</si>
  <si>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</si>
  <si>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</si>
  <si>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</si>
  <si>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</si>
  <si>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</si>
  <si>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</si>
  <si>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</si>
  <si>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</si>
  <si>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</si>
  <si>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</si>
  <si>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</si>
  <si>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</si>
  <si>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</si>
  <si>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</si>
  <si>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</si>
  <si>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</si>
  <si>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</si>
  <si>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</si>
  <si>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</si>
  <si>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</si>
  <si>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</si>
  <si>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</si>
  <si>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</si>
  <si>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</si>
  <si>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</si>
  <si>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</si>
  <si>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</si>
  <si>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</si>
  <si>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</si>
  <si>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</si>
  <si>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</si>
  <si>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</si>
  <si>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</si>
  <si>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</si>
  <si>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</si>
  <si>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</si>
  <si>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</si>
  <si>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</si>
  <si>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</si>
  <si>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</si>
  <si>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</si>
  <si>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</si>
  <si>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</si>
  <si>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</si>
  <si>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</si>
  <si>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</si>
  <si>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</si>
  <si>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</si>
  <si>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</si>
  <si>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</si>
  <si>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</si>
  <si>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</si>
  <si>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</si>
  <si>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</si>
  <si>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</si>
  <si>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</si>
  <si>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</si>
  <si>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</si>
  <si>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</si>
  <si>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</si>
  <si>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</si>
  <si>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</si>
  <si>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</si>
  <si>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</si>
  <si>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</si>
  <si>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</si>
  <si>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</si>
  <si>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</si>
  <si>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</si>
  <si>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</si>
  <si>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</si>
  <si>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</si>
  <si>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</si>
  <si>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</si>
  <si>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</si>
  <si>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</si>
  <si>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</si>
  <si>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</si>
  <si>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</si>
  <si>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</si>
  <si>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</si>
  <si>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</si>
  <si>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</si>
  <si>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</si>
  <si>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</si>
  <si>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</si>
  <si>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</si>
  <si>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</si>
  <si>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</si>
  <si>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</si>
  <si>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</si>
  <si>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</si>
  <si>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</si>
  <si>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</si>
  <si>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</si>
  <si>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</si>
  <si>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</si>
  <si>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</si>
  <si>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</si>
  <si>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</si>
  <si>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</si>
  <si>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</si>
  <si>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</si>
  <si>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</si>
  <si>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</si>
  <si>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</si>
  <si>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</si>
  <si>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</si>
  <si>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</si>
  <si>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</si>
  <si>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</si>
  <si>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</si>
  <si>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</si>
  <si>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</si>
  <si>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</si>
  <si>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</si>
  <si>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</si>
  <si>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</si>
  <si>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</si>
  <si>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</si>
  <si>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</si>
  <si>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</si>
  <si>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</si>
  <si>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</si>
  <si>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</si>
  <si>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</si>
  <si>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</si>
  <si>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</si>
  <si>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</si>
  <si>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</si>
  <si>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</si>
  <si>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</si>
  <si>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</si>
  <si>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</si>
  <si>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</si>
  <si>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</si>
  <si>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</si>
  <si>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</si>
  <si>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</si>
  <si>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</si>
  <si>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</si>
  <si>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</si>
  <si>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</si>
  <si>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</si>
  <si>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</si>
  <si>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</si>
  <si>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</si>
  <si>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</si>
  <si>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</si>
  <si>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</si>
  <si>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</si>
  <si>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</si>
  <si>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</si>
  <si>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</si>
  <si>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</si>
  <si>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</si>
  <si>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</si>
  <si>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</si>
  <si>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</si>
  <si>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</si>
  <si>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</si>
  <si>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</si>
  <si>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</si>
  <si>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</si>
  <si>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</si>
  <si>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</si>
  <si>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</si>
  <si>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</si>
  <si>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</si>
  <si>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</si>
  <si>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</si>
  <si>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</si>
  <si>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</si>
  <si>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</si>
  <si>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</si>
  <si>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</si>
  <si>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</si>
  <si>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</si>
  <si>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</si>
  <si>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</si>
  <si>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</si>
  <si>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</si>
  <si>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</si>
  <si>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</si>
  <si>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</si>
  <si>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</si>
  <si>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</si>
  <si>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</si>
  <si>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</si>
  <si>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</si>
  <si>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</si>
  <si>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</si>
  <si>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</si>
  <si>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</si>
  <si>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</si>
  <si>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</si>
  <si>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</si>
  <si>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</si>
  <si>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</si>
  <si>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</si>
  <si>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</si>
  <si>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</si>
  <si>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</si>
  <si>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</si>
  <si>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</si>
  <si>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</si>
  <si>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</si>
  <si>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</si>
  <si>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</si>
  <si>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</si>
  <si>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</si>
  <si>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</si>
  <si>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</si>
  <si>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</si>
  <si>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</si>
  <si>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</si>
  <si>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</si>
  <si>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</si>
  <si>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</si>
  <si>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</si>
  <si>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</si>
  <si>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</si>
  <si>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</si>
  <si>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</si>
  <si>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</si>
  <si>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</si>
  <si>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</si>
  <si>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</si>
  <si>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</si>
  <si>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</si>
  <si>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</si>
  <si>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</si>
  <si>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</si>
  <si>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</si>
  <si>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</si>
  <si>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</si>
  <si>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</si>
  <si>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</si>
  <si>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</si>
  <si>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</si>
  <si>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</si>
  <si>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</si>
  <si>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</si>
  <si>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</si>
  <si>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</si>
  <si>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</si>
  <si>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</si>
  <si>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</si>
  <si>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</si>
  <si>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</si>
  <si>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</si>
  <si>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</si>
  <si>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</si>
  <si>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</si>
  <si>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</si>
  <si>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</si>
  <si>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</si>
  <si>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</si>
  <si>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</si>
  <si>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</si>
  <si>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</si>
  <si>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</si>
  <si>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</si>
  <si>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</si>
  <si>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</si>
  <si>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</si>
  <si>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</si>
  <si>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</si>
  <si>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</si>
  <si>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</si>
  <si>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</si>
  <si>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</si>
  <si>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</si>
  <si>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</si>
  <si>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</si>
  <si>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</si>
  <si>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</si>
  <si>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</si>
  <si>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</si>
  <si>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</si>
  <si>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</si>
  <si>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</si>
  <si>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</si>
  <si>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</si>
  <si>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</si>
  <si>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</si>
  <si>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</si>
  <si>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</si>
  <si>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</si>
  <si>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</si>
  <si>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</si>
  <si>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</si>
  <si>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</si>
  <si>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</si>
  <si>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</si>
  <si>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</si>
  <si>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</si>
  <si>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</si>
  <si>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</si>
  <si>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</si>
  <si>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</si>
  <si>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</si>
  <si>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</si>
  <si>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</si>
  <si>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</si>
  <si>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</si>
  <si>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</si>
  <si>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</si>
  <si>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</si>
  <si>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</si>
  <si>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</si>
  <si>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</si>
  <si>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</si>
  <si>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</si>
  <si>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</si>
  <si>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</si>
  <si>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</si>
  <si>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</si>
  <si>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</si>
  <si>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</si>
  <si>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</si>
  <si>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</si>
  <si>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</si>
  <si>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</si>
  <si>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</si>
  <si>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</si>
  <si>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</si>
  <si>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</si>
  <si>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</si>
  <si>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</si>
  <si>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</si>
  <si>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</si>
  <si>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</si>
  <si>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</si>
  <si>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</si>
  <si>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</si>
  <si>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</si>
  <si>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</si>
  <si>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</si>
  <si>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</si>
  <si>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</si>
  <si>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</si>
  <si>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</si>
  <si>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</si>
  <si>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</si>
  <si>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</si>
  <si>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</si>
  <si>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</si>
  <si>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</si>
  <si>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</si>
  <si>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</si>
  <si>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</si>
  <si>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</si>
  <si>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</si>
  <si>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</si>
  <si>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</si>
  <si>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</si>
  <si>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</si>
  <si>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</si>
  <si>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</si>
  <si>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</si>
  <si>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</si>
  <si>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</si>
  <si>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</si>
  <si>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</si>
  <si>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</si>
  <si>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</si>
  <si>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</si>
  <si>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</si>
  <si>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</si>
  <si>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</si>
  <si>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</si>
  <si>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</si>
  <si>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</si>
  <si>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</si>
  <si>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</si>
  <si>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</si>
  <si>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</si>
  <si>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</si>
  <si>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</si>
  <si>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</si>
  <si>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</si>
  <si>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</si>
  <si>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</si>
  <si>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</si>
  <si>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</si>
  <si>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</si>
  <si>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</si>
  <si>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</si>
  <si>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</si>
  <si>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</si>
  <si>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</si>
  <si>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</si>
  <si>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</si>
  <si>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</si>
  <si>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</si>
  <si>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</si>
  <si>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</si>
  <si>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</si>
  <si>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</si>
  <si>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</si>
  <si>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</si>
  <si>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</si>
  <si>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</si>
  <si>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</si>
  <si>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</si>
  <si>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</si>
  <si>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</si>
  <si>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</si>
  <si>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</si>
  <si>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</si>
  <si>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</si>
  <si>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</si>
  <si>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</si>
  <si>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</si>
  <si>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</si>
  <si>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</si>
  <si>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</si>
  <si>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</si>
  <si>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</si>
  <si>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</si>
  <si>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</si>
  <si>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</si>
  <si>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</si>
  <si>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</si>
  <si>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</si>
  <si>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</si>
  <si>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</si>
  <si>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</si>
  <si>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</si>
  <si>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</si>
  <si>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</si>
  <si>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</si>
  <si>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</si>
  <si>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</si>
  <si>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</si>
  <si>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</si>
  <si>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</si>
  <si>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</si>
  <si>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</si>
  <si>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</si>
  <si>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</si>
  <si>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</si>
  <si>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</si>
  <si>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</si>
  <si>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</si>
  <si>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</si>
  <si>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</si>
  <si>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</si>
  <si>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</si>
  <si>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</si>
  <si>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</si>
  <si>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</si>
  <si>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</si>
  <si>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</si>
  <si>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</si>
  <si>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</si>
  <si>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</si>
  <si>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</si>
  <si>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</si>
  <si>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</si>
  <si>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</si>
  <si>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</si>
  <si>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</si>
  <si>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</si>
  <si>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</si>
  <si>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</si>
  <si>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</si>
  <si>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</si>
  <si>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</si>
  <si>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</si>
  <si>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</si>
  <si>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</si>
  <si>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</si>
  <si>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</si>
  <si>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</si>
  <si>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</si>
  <si>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</si>
  <si>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</si>
  <si>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</si>
  <si>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</si>
  <si>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</si>
  <si>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</si>
  <si>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</si>
  <si>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</si>
  <si>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</si>
  <si>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</si>
  <si>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</si>
  <si>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</si>
  <si>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</si>
  <si>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</si>
  <si>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</si>
  <si>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</si>
  <si>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</si>
  <si>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</si>
  <si>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</si>
  <si>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</si>
  <si>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</si>
  <si>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</si>
  <si>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</si>
  <si>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</si>
  <si>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</si>
  <si>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</si>
  <si>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</si>
  <si>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</si>
  <si>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</si>
  <si>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</si>
  <si>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</si>
  <si>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</si>
  <si>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</si>
  <si>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</si>
  <si>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</si>
  <si>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</si>
  <si>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</si>
  <si>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</si>
  <si>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</si>
  <si>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</si>
  <si>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</si>
  <si>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</si>
  <si>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</si>
  <si>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</si>
  <si>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</si>
  <si>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</si>
  <si>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</si>
  <si>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</si>
  <si>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</si>
  <si>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</si>
  <si>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</si>
  <si>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</si>
  <si>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</si>
  <si>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</si>
  <si>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</si>
  <si>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</si>
  <si>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</si>
  <si>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</si>
  <si>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</si>
  <si>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</si>
  <si>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</si>
  <si>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</si>
  <si>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</si>
  <si>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</si>
  <si>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</si>
  <si>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</si>
  <si>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</si>
  <si>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</si>
  <si>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</si>
  <si>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</si>
  <si>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</si>
  <si>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</si>
  <si>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</si>
  <si>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</si>
  <si>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</si>
  <si>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</si>
  <si>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</si>
  <si>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</si>
  <si>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</si>
  <si>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</si>
  <si>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</si>
  <si>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</si>
  <si>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</si>
  <si>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</si>
  <si>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</si>
  <si>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</si>
  <si>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</si>
  <si>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</si>
  <si>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</si>
  <si>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</si>
  <si>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</si>
  <si>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</si>
  <si>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</si>
  <si>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</si>
  <si>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</si>
  <si>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</si>
  <si>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</si>
  <si>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</si>
  <si>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</si>
  <si>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</si>
  <si>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</si>
  <si>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</si>
  <si>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</si>
  <si>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</si>
  <si>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</si>
  <si>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</si>
  <si>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</si>
  <si>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</si>
  <si>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</si>
  <si>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</si>
  <si>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</si>
  <si>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</si>
  <si>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</si>
  <si>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</si>
  <si>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</si>
  <si>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</si>
  <si>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</si>
  <si>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</si>
  <si>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</si>
  <si>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</si>
  <si>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</si>
  <si>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</si>
  <si>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</si>
  <si>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</si>
  <si>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</si>
  <si>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</si>
  <si>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</si>
  <si>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</si>
  <si>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</si>
  <si>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</si>
  <si>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</si>
  <si>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</si>
  <si>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</si>
  <si>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</si>
  <si>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</si>
  <si>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</si>
  <si>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</si>
  <si>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</si>
  <si>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</si>
  <si>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</si>
  <si>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</si>
  <si>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</si>
  <si>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</si>
  <si>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</si>
  <si>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</si>
  <si>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</si>
  <si>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</si>
  <si>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</si>
  <si>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</si>
  <si>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</si>
  <si>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</si>
  <si>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</si>
  <si>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</si>
  <si>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</si>
  <si>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</si>
  <si>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</si>
  <si>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</si>
  <si>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</si>
  <si>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</si>
  <si>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</si>
  <si>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</si>
  <si>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</si>
  <si>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</si>
  <si>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</si>
  <si>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</si>
  <si>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</si>
  <si>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</si>
  <si>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</si>
  <si>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</si>
  <si>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</si>
  <si>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</si>
  <si>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</si>
  <si>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</si>
  <si>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</si>
  <si>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</si>
  <si>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</si>
  <si>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</si>
  <si>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</si>
  <si>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</si>
  <si>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</si>
  <si>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</si>
  <si>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</si>
  <si>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</si>
  <si>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</si>
  <si>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</si>
  <si>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</si>
  <si>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</si>
  <si>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</si>
  <si>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</si>
  <si>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</si>
  <si>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</si>
  <si>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</si>
  <si>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</si>
  <si>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</si>
  <si>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</si>
  <si>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</si>
  <si>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</si>
  <si>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</si>
  <si>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</si>
  <si>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</si>
  <si>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</si>
  <si>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</si>
  <si>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</si>
  <si>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</si>
  <si>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</si>
  <si>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</si>
  <si>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</si>
  <si>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</si>
  <si>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</si>
  <si>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</si>
  <si>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</si>
  <si>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</si>
  <si>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</si>
  <si>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</si>
  <si>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</si>
  <si>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</si>
  <si>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</si>
  <si>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</si>
  <si>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</si>
  <si>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</si>
  <si>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</si>
  <si>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</si>
  <si>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</si>
  <si>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</si>
  <si>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</si>
  <si>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</si>
  <si>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</si>
  <si>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</si>
  <si>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</si>
  <si>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</si>
  <si>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</si>
  <si>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</si>
  <si>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</si>
  <si>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</si>
  <si>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</si>
  <si>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</si>
  <si>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</si>
  <si>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</si>
  <si>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</si>
  <si>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</si>
  <si>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</si>
  <si>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</si>
  <si>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</si>
  <si>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</si>
  <si>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</si>
  <si>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</si>
  <si>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</si>
  <si>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</si>
  <si>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</si>
  <si>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</si>
  <si>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</si>
  <si>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</si>
  <si>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</si>
  <si>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</si>
  <si>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</si>
  <si>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</si>
  <si>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</si>
  <si>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</si>
  <si>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</si>
  <si>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</si>
  <si>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</si>
  <si>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</si>
  <si>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</si>
  <si>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</si>
  <si>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</si>
  <si>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</si>
  <si>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</si>
  <si>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</si>
  <si>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</si>
  <si>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</si>
  <si>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</si>
  <si>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</si>
  <si>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</si>
  <si>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</si>
  <si>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</si>
  <si>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</si>
  <si>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</si>
  <si>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</si>
  <si>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</si>
  <si>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</si>
  <si>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</si>
  <si>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</si>
  <si>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</si>
  <si>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</si>
  <si>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</si>
  <si>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</si>
  <si>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</si>
  <si>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</si>
  <si>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</si>
  <si>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</si>
  <si>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</si>
  <si>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</si>
  <si>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</si>
  <si>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</si>
  <si>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</si>
  <si>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</si>
  <si>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</si>
  <si>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</si>
  <si>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</si>
  <si>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</si>
  <si>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</si>
  <si>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</si>
  <si>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</si>
  <si>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</si>
  <si>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</si>
  <si>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</si>
  <si>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</si>
  <si>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</si>
  <si>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</si>
  <si>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</si>
  <si>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</si>
  <si>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</si>
  <si>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</si>
  <si>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</si>
  <si>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</si>
  <si>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</si>
  <si>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</si>
  <si>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</si>
  <si>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</si>
  <si>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</si>
  <si>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</si>
  <si>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</si>
  <si>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</si>
  <si>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</si>
  <si>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</si>
  <si>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</si>
  <si>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</si>
  <si>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</si>
  <si>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</si>
  <si>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</si>
  <si>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</si>
  <si>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</si>
  <si>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</si>
  <si>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</si>
  <si>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</si>
  <si>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</si>
  <si>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</si>
  <si>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</si>
  <si>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</si>
  <si>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</si>
  <si>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</si>
  <si>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</si>
  <si>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</si>
  <si>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</si>
  <si>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</si>
  <si>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</si>
  <si>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</si>
  <si>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</si>
  <si>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</si>
  <si>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</si>
  <si>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</si>
  <si>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</si>
  <si>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</si>
  <si>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</si>
  <si>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</si>
  <si>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</si>
  <si>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</si>
  <si>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</si>
  <si>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</si>
  <si>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</si>
  <si>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</si>
  <si>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</si>
  <si>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</si>
  <si>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</si>
  <si>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</si>
  <si>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</si>
  <si>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</si>
  <si>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</si>
  <si>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</si>
  <si>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</si>
  <si>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</si>
  <si>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</si>
  <si>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</si>
  <si>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</si>
  <si>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</si>
  <si>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</si>
  <si>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</si>
  <si>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</si>
  <si>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</si>
  <si>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</si>
  <si>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</si>
  <si>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</si>
  <si>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</si>
  <si>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</si>
  <si>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</si>
  <si>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</si>
  <si>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</si>
  <si>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</si>
  <si>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</si>
  <si>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</si>
  <si>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</si>
  <si>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</si>
  <si>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</si>
  <si>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</si>
  <si>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</si>
  <si>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</si>
  <si>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</si>
  <si>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</si>
  <si>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</si>
  <si>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</si>
  <si>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</si>
  <si>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</si>
  <si>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</si>
  <si>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</si>
  <si>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</si>
  <si>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</si>
  <si>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</si>
  <si>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</si>
  <si>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</si>
  <si>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</si>
  <si>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</si>
  <si>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</si>
  <si>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</si>
  <si>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</si>
  <si>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</si>
  <si>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</si>
  <si>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</si>
  <si>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</si>
  <si>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</si>
  <si>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</si>
  <si>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</si>
  <si>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</si>
  <si>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</si>
  <si>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</si>
  <si>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</si>
  <si>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</si>
  <si>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</si>
  <si>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</si>
  <si>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</si>
  <si>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</si>
  <si>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</si>
  <si>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</si>
  <si>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</si>
  <si>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</si>
  <si>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</si>
  <si>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</si>
  <si>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</si>
  <si>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</si>
  <si>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</si>
  <si>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</si>
  <si>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</si>
  <si>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</si>
  <si>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</si>
  <si>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</si>
  <si>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</si>
  <si>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</si>
  <si>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</si>
  <si>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</si>
  <si>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</si>
  <si>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</si>
  <si>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</si>
  <si>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</si>
  <si>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</si>
  <si>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</si>
  <si>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</si>
  <si>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</si>
  <si>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</si>
  <si>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</si>
  <si>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</si>
  <si>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</si>
  <si>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</si>
  <si>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</si>
  <si>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</si>
  <si>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</si>
  <si>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</si>
  <si>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</si>
  <si>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</si>
  <si>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</si>
  <si>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</si>
  <si>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</si>
  <si>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</si>
  <si>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</si>
  <si>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</si>
  <si>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</si>
  <si>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</si>
  <si>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</si>
  <si>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</si>
  <si>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</si>
  <si>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</si>
  <si>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</si>
  <si>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</si>
  <si>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</si>
  <si>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</si>
  <si>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</si>
  <si>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</si>
  <si>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</si>
  <si>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</si>
  <si>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</si>
  <si>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</si>
  <si>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</si>
  <si>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</si>
  <si>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</si>
  <si>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</si>
  <si>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</si>
  <si>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</si>
  <si>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</si>
  <si>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</si>
  <si>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</si>
  <si>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</si>
  <si>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</si>
  <si>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</si>
  <si>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</si>
  <si>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</si>
  <si>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</si>
  <si>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</si>
  <si>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</si>
  <si>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</si>
  <si>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</si>
  <si>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</si>
  <si>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</si>
  <si>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</si>
  <si>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</si>
  <si>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</si>
  <si>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</si>
  <si>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</si>
  <si>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</si>
  <si>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</si>
  <si>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</si>
  <si>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</si>
  <si>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</si>
  <si>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</si>
  <si>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</si>
  <si>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</si>
  <si>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</si>
  <si>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</si>
  <si>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</si>
  <si>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</si>
  <si>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</si>
  <si>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</si>
  <si>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</si>
  <si>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</si>
  <si>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</si>
  <si>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</si>
  <si>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</si>
  <si>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</si>
  <si>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</si>
  <si>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</si>
  <si>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</si>
  <si>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</si>
  <si>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</si>
  <si>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</si>
  <si>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</si>
  <si>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</si>
  <si>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</si>
  <si>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</si>
  <si>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</si>
  <si>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</si>
  <si>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</si>
  <si>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</si>
  <si>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</si>
  <si>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</si>
  <si>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</si>
  <si>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</si>
  <si>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</si>
  <si>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</si>
  <si>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</si>
  <si>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</si>
  <si>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</si>
  <si>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</si>
  <si>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</si>
  <si>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</si>
  <si>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</si>
  <si>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</si>
  <si>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</si>
  <si>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</si>
  <si>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</si>
  <si>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</si>
  <si>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</si>
  <si>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</si>
  <si>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</si>
  <si>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</si>
  <si>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</si>
  <si>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</si>
  <si>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</si>
  <si>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</si>
  <si>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</si>
  <si>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</si>
  <si>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</si>
  <si>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</si>
  <si>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</si>
  <si>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</si>
  <si>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</si>
  <si>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</si>
  <si>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</si>
  <si>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</si>
  <si>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</si>
  <si>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</si>
  <si>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</si>
  <si>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</si>
  <si>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</si>
  <si>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</si>
  <si>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</si>
  <si>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</si>
  <si>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</si>
  <si>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</si>
  <si>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</si>
  <si>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</si>
  <si>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</si>
  <si>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</si>
  <si>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</si>
  <si>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</si>
  <si>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</si>
  <si>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</si>
  <si>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</si>
  <si>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</si>
  <si>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</si>
  <si>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</si>
  <si>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</si>
  <si>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</si>
  <si>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</si>
  <si>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</si>
  <si>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</si>
  <si>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</si>
  <si>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</si>
  <si>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</si>
  <si>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</si>
  <si>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</si>
  <si>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</si>
  <si>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</si>
  <si>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</si>
  <si>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</si>
  <si>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</si>
  <si>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</si>
  <si>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</si>
  <si>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</si>
  <si>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</si>
  <si>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</si>
  <si>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</si>
  <si>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</si>
  <si>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</si>
  <si>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</si>
  <si>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</si>
  <si>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</si>
  <si>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</si>
  <si>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</si>
  <si>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</si>
  <si>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</si>
  <si>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</si>
  <si>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</si>
  <si>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</si>
  <si>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</si>
  <si>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</si>
  <si>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</si>
  <si>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</si>
  <si>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</si>
  <si>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</si>
  <si>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</si>
  <si>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</si>
  <si>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</si>
  <si>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</si>
  <si>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</si>
  <si>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</si>
  <si>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</si>
  <si>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</si>
  <si>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</si>
  <si>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</si>
  <si>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</si>
  <si>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</si>
  <si>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</si>
  <si>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</si>
  <si>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</si>
  <si>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</si>
  <si>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</si>
  <si>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</si>
  <si>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</si>
  <si>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</si>
  <si>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</si>
  <si>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</si>
  <si>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</si>
  <si>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</si>
  <si>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</si>
  <si>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</si>
  <si>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</si>
  <si>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</si>
  <si>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</si>
  <si>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</si>
  <si>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</si>
  <si>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</si>
  <si>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</si>
  <si>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</si>
  <si>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</si>
  <si>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</si>
  <si>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</si>
  <si>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</si>
  <si>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</si>
  <si>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</si>
  <si>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</si>
  <si>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</si>
  <si>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</si>
  <si>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</si>
  <si>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</si>
  <si>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</si>
  <si>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</si>
  <si>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</si>
  <si>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</si>
  <si>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</si>
  <si>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</si>
  <si>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</si>
  <si>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</si>
  <si>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</si>
  <si>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</si>
  <si>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</si>
  <si>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</si>
  <si>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</si>
  <si>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</si>
  <si>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</si>
  <si>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</si>
  <si>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</si>
  <si>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</si>
  <si>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</si>
  <si>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</si>
  <si>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</si>
  <si>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</si>
  <si>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</si>
  <si>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</si>
  <si>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</si>
  <si>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</si>
  <si>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</si>
  <si>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</si>
  <si>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</si>
  <si>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</si>
  <si>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</si>
  <si>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</si>
  <si>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</si>
  <si>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</si>
  <si>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</si>
  <si>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</si>
  <si>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</si>
  <si>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</si>
  <si>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</si>
  <si>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</si>
  <si>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</si>
  <si>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</si>
  <si>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</si>
  <si>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</si>
  <si>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</si>
  <si>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</si>
  <si>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</si>
  <si>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</si>
  <si>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</si>
  <si>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</si>
  <si>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</si>
  <si>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</si>
  <si>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</si>
  <si>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</si>
  <si>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</si>
  <si>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</si>
  <si>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</si>
  <si>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</si>
  <si>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</si>
  <si>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</si>
  <si>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</si>
  <si>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</si>
  <si>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</si>
  <si>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</si>
  <si>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</si>
  <si>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</si>
  <si>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</si>
  <si>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</si>
  <si>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</si>
  <si>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</si>
  <si>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</si>
  <si>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</si>
  <si>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</si>
  <si>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</si>
  <si>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</si>
  <si>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</si>
  <si>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</si>
  <si>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</si>
  <si>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</si>
  <si>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</si>
  <si>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</si>
  <si>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</si>
  <si>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</si>
  <si>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</si>
  <si>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</si>
  <si>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</si>
  <si>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</si>
  <si>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</si>
  <si>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</si>
  <si>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</si>
  <si>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</si>
  <si>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</si>
  <si>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</si>
  <si>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</si>
  <si>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</si>
  <si>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</si>
  <si>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</si>
  <si>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</si>
  <si>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</si>
  <si>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</si>
  <si>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</si>
  <si>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</si>
  <si>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</si>
  <si>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</si>
  <si>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</si>
  <si>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</si>
  <si>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</si>
  <si>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</si>
  <si>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</si>
  <si>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</si>
  <si>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</si>
  <si>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</si>
  <si>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</si>
  <si>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</si>
  <si>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</si>
  <si>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</si>
  <si>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</si>
  <si>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</si>
  <si>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</si>
  <si>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</si>
  <si>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</si>
  <si>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</si>
  <si>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</si>
  <si>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</si>
  <si>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</si>
  <si>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</si>
  <si>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</si>
  <si>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</si>
  <si>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</si>
  <si>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</si>
  <si>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</si>
  <si>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</si>
  <si>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</si>
  <si>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</si>
  <si>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</si>
  <si>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</si>
  <si>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</si>
  <si>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</si>
  <si>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</si>
  <si>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</si>
  <si>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</si>
  <si>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</si>
  <si>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</si>
  <si>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</si>
  <si>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</si>
  <si>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</si>
  <si>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</si>
  <si>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</si>
  <si>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</si>
  <si>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</si>
  <si>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</si>
  <si>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</si>
  <si>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</si>
  <si>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</si>
  <si>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</si>
  <si>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</si>
  <si>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</si>
  <si>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</si>
  <si>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</si>
  <si>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</si>
  <si>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</si>
  <si>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</si>
  <si>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</si>
  <si>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</si>
  <si>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</si>
  <si>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</si>
  <si>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</si>
  <si>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</si>
  <si>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</si>
  <si>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</si>
  <si>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</si>
  <si>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</si>
  <si>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</si>
  <si>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</si>
  <si>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</si>
  <si>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</si>
  <si>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</si>
  <si>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</si>
  <si>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</si>
  <si>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</si>
  <si>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</si>
  <si>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</si>
  <si>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</si>
  <si>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</si>
  <si>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</si>
  <si>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</si>
  <si>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</si>
  <si>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</si>
  <si>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</si>
  <si>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</si>
  <si>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</si>
  <si>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</si>
  <si>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</si>
  <si>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</si>
  <si>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</si>
  <si>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</si>
  <si>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</si>
  <si>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</si>
  <si>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</si>
  <si>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</si>
  <si>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</si>
  <si>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</si>
  <si>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</si>
  <si>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</si>
  <si>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</si>
  <si>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</si>
  <si>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</si>
  <si>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</si>
  <si>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</si>
  <si>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</si>
  <si>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</si>
  <si>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</si>
  <si>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</si>
  <si>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</si>
  <si>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</si>
  <si>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</si>
  <si>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</si>
  <si>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</si>
  <si>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</si>
  <si>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</si>
  <si>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</si>
  <si>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</si>
  <si>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</si>
  <si>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</si>
  <si>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</si>
  <si>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</si>
  <si>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</si>
  <si>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</si>
  <si>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</si>
  <si>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</si>
  <si>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</si>
  <si>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</si>
  <si>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</si>
  <si>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</si>
  <si>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</si>
  <si>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</si>
  <si>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</si>
  <si>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</si>
  <si>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</si>
  <si>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</si>
  <si>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</si>
  <si>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</si>
  <si>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</si>
  <si>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</si>
  <si>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</si>
  <si>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</si>
  <si>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</si>
  <si>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</si>
  <si>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</si>
  <si>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</si>
  <si>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</si>
  <si>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</si>
  <si>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</si>
  <si>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</si>
  <si>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</si>
  <si>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</si>
  <si>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</si>
  <si>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</si>
  <si>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</si>
  <si>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</si>
  <si>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</si>
  <si>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</si>
  <si>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</si>
  <si>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</si>
  <si>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</si>
  <si>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</si>
  <si>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</si>
  <si>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</si>
  <si>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</si>
  <si>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</si>
  <si>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</si>
  <si>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</si>
  <si>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</si>
  <si>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</si>
  <si>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</si>
  <si>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</si>
  <si>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</si>
  <si>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</si>
  <si>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</si>
  <si>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</si>
  <si>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</si>
  <si>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</si>
  <si>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</si>
  <si>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</si>
  <si>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</si>
  <si>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</si>
  <si>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</si>
  <si>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</si>
  <si>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</si>
  <si>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</si>
  <si>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</si>
  <si>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</si>
  <si>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</si>
  <si>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</si>
  <si>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</si>
  <si>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</si>
  <si>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</si>
  <si>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</si>
  <si>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</si>
  <si>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</si>
  <si>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</si>
  <si>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</si>
  <si>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</si>
  <si>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</si>
  <si>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</si>
  <si>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</si>
  <si>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</si>
  <si>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</si>
  <si>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</si>
  <si>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</si>
  <si>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</si>
  <si>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</si>
  <si>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</si>
  <si>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</si>
  <si>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</si>
  <si>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</si>
  <si>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</si>
  <si>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</si>
  <si>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</si>
  <si>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</si>
  <si>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</si>
  <si>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</si>
  <si>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</si>
  <si>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</si>
  <si>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</si>
  <si>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</si>
  <si>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</si>
  <si>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</si>
  <si>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</si>
  <si>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</si>
  <si>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</si>
  <si>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</si>
  <si>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</si>
  <si>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</si>
  <si>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</si>
  <si>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</si>
  <si>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</si>
  <si>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</si>
  <si>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</si>
  <si>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</si>
  <si>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</si>
  <si>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</si>
  <si>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</si>
  <si>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</si>
  <si>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</si>
  <si>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</si>
  <si>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</si>
  <si>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</si>
  <si>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</si>
  <si>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</si>
  <si>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</si>
  <si>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</si>
  <si>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</si>
  <si>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</si>
  <si>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</si>
  <si>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</si>
  <si>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</si>
  <si>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</si>
  <si>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</si>
  <si>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</si>
  <si>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</si>
  <si>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</si>
  <si>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</si>
  <si>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</si>
  <si>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</si>
  <si>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</si>
  <si>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</si>
  <si>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</si>
  <si>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</si>
  <si>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</si>
  <si>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</si>
  <si>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</si>
  <si>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</si>
  <si>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</si>
  <si>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</si>
  <si>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</si>
  <si>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</si>
  <si>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</si>
  <si>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</si>
  <si>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</si>
  <si>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</si>
  <si>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</si>
  <si>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</si>
  <si>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</si>
  <si>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</si>
  <si>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</si>
  <si>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</si>
  <si>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</si>
  <si>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</si>
  <si>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</si>
  <si>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</si>
  <si>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</si>
  <si>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</si>
  <si>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</si>
  <si>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</si>
  <si>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</si>
  <si>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</si>
  <si>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</si>
  <si>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</si>
  <si>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</si>
  <si>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</si>
  <si>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</si>
  <si>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</si>
  <si>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</si>
  <si>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</si>
  <si>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</si>
  <si>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</si>
  <si>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</si>
  <si>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</si>
  <si>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</si>
  <si>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</si>
  <si>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</si>
  <si>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</si>
  <si>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</si>
  <si>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</si>
  <si>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</si>
  <si>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</si>
  <si>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</si>
  <si>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</si>
  <si>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</si>
  <si>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</si>
  <si>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</si>
  <si>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</si>
  <si>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</si>
  <si>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</si>
  <si>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</si>
  <si>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</si>
  <si>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</si>
  <si>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</si>
  <si>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</si>
  <si>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</si>
  <si>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</si>
  <si>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</si>
  <si>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</si>
  <si>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</si>
  <si>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</si>
  <si>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</si>
  <si>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</si>
  <si>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</si>
  <si>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</si>
  <si>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</si>
  <si>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</si>
  <si>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</si>
  <si>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</si>
  <si>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</si>
  <si>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</si>
  <si>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</si>
  <si>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</si>
  <si>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</si>
  <si>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</si>
  <si>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</si>
  <si>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</si>
  <si>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</si>
  <si>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</si>
  <si>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</si>
  <si>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</si>
  <si>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</si>
  <si>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</si>
  <si>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</si>
  <si>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</si>
  <si>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</si>
  <si>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</si>
  <si>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</si>
  <si>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</si>
  <si>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</si>
  <si>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</si>
  <si>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</si>
  <si>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</si>
  <si>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</si>
  <si>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</si>
  <si>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</si>
  <si>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</si>
  <si>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</si>
  <si>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</si>
  <si>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</si>
  <si>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</si>
  <si>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</si>
  <si>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</si>
  <si>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</si>
  <si>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</si>
  <si>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</si>
  <si>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</si>
  <si>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</si>
  <si>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</si>
  <si>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</si>
  <si>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</si>
  <si>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</si>
  <si>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</si>
  <si>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</si>
  <si>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</si>
  <si>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</si>
  <si>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</si>
  <si>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</si>
  <si>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</si>
  <si>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</si>
  <si>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</si>
  <si>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</si>
  <si>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</si>
  <si>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</si>
  <si>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</si>
  <si>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</si>
  <si>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</si>
  <si>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</si>
  <si>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</si>
  <si>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</si>
  <si>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</si>
  <si>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</si>
  <si>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</si>
  <si>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</si>
  <si>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</si>
  <si>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</si>
  <si>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</si>
  <si>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</si>
  <si>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</si>
  <si>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</si>
  <si>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</si>
  <si>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</si>
  <si>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</si>
  <si>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</si>
  <si>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</si>
  <si>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</si>
  <si>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</si>
  <si>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</si>
  <si>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</si>
  <si>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</si>
  <si>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</si>
  <si>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</si>
  <si>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</si>
  <si>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</si>
  <si>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</si>
  <si>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</si>
  <si>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</si>
  <si>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</si>
  <si>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</si>
  <si>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</si>
  <si>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</si>
  <si>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</si>
  <si>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</si>
  <si>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</si>
  <si>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</si>
  <si>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</si>
  <si>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</si>
  <si>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</si>
  <si>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</si>
  <si>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</si>
  <si>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</si>
  <si>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</si>
  <si>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</si>
  <si>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</si>
  <si>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</si>
  <si>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</si>
  <si>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</si>
  <si>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</si>
  <si>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</si>
  <si>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</si>
  <si>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</si>
  <si>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</si>
  <si>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</si>
  <si>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</si>
  <si>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</si>
  <si>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</si>
  <si>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</si>
  <si>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</si>
  <si>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</si>
  <si>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</si>
  <si>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</si>
  <si>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</si>
  <si>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</si>
  <si>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</si>
  <si>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</si>
  <si>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</si>
  <si>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</si>
  <si>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</si>
  <si>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</si>
  <si>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</si>
  <si>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</si>
  <si>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</si>
  <si>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</si>
  <si>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</si>
  <si>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</si>
  <si>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</si>
  <si>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</si>
  <si>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</si>
  <si>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</si>
  <si>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</si>
  <si>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</si>
  <si>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</si>
  <si>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</si>
  <si>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</si>
  <si>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</si>
  <si>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</si>
  <si>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</si>
  <si>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</si>
  <si>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</si>
  <si>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</si>
  <si>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</si>
  <si>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</si>
  <si>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</si>
  <si>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</si>
  <si>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</si>
  <si>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</si>
  <si>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</si>
  <si>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</si>
  <si>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</si>
  <si>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</si>
  <si>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</si>
  <si>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</si>
  <si>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</si>
  <si>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</si>
  <si>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</si>
  <si>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</si>
  <si>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</si>
  <si>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</si>
  <si>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</si>
  <si>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</si>
  <si>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</si>
  <si>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</si>
  <si>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</si>
  <si>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</si>
  <si>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</si>
  <si>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</si>
  <si>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</si>
  <si>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</si>
  <si>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</si>
  <si>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</si>
  <si>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</si>
  <si>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</si>
  <si>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</si>
  <si>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</si>
  <si>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</si>
  <si>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</si>
  <si>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</si>
  <si>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</si>
  <si>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</si>
  <si>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</si>
  <si>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</si>
  <si>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</si>
  <si>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</si>
  <si>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</si>
  <si>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</si>
  <si>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</si>
  <si>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</si>
  <si>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</si>
  <si>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</si>
  <si>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</si>
  <si>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</si>
  <si>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</si>
  <si>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</si>
  <si>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</si>
  <si>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</si>
  <si>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</si>
  <si>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</si>
  <si>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</si>
  <si>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</si>
  <si>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</si>
  <si>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</si>
  <si>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</si>
  <si>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</si>
  <si>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</si>
  <si>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</si>
  <si>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</si>
  <si>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</si>
  <si>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</si>
  <si>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</si>
  <si>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</si>
  <si>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</si>
  <si>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</si>
  <si>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</si>
  <si>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</si>
  <si>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</si>
  <si>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</si>
  <si>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</si>
  <si>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</si>
  <si>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</si>
  <si>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</si>
  <si>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</si>
  <si>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</si>
  <si>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</si>
  <si>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</si>
  <si>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</si>
  <si>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</si>
  <si>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</si>
  <si>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</si>
  <si>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</si>
  <si>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</si>
  <si>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</si>
  <si>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</si>
  <si>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</si>
  <si>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</si>
  <si>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</si>
  <si>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</si>
  <si>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</si>
  <si>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</si>
  <si>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</si>
  <si>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</si>
  <si>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</si>
  <si>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</si>
  <si>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</si>
  <si>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</si>
  <si>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</si>
  <si>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</si>
  <si>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</si>
  <si>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</si>
  <si>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</si>
  <si>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</si>
  <si>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</si>
  <si>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</si>
  <si>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</si>
  <si>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</si>
  <si>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</si>
  <si>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</si>
  <si>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</si>
  <si>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</si>
  <si>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</si>
  <si>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</si>
  <si>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</si>
  <si>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</si>
  <si>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</si>
  <si>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</si>
  <si>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</si>
  <si>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</si>
  <si>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</si>
  <si>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</si>
  <si>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</si>
  <si>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</si>
  <si>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</si>
  <si>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</si>
  <si>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</si>
  <si>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</si>
  <si>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</si>
  <si>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</si>
  <si>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</si>
  <si>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</si>
  <si>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</si>
  <si>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</si>
  <si>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</si>
  <si>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</si>
  <si>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</si>
  <si>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</si>
  <si>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</si>
  <si>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</si>
  <si>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</si>
  <si>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</si>
  <si>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</si>
  <si>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</si>
  <si>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</si>
  <si>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</si>
  <si>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</si>
  <si>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</si>
  <si>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</si>
  <si>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</si>
  <si>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</si>
  <si>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</si>
  <si>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</si>
  <si>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</si>
  <si>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</si>
  <si>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</si>
  <si>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</si>
  <si>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</si>
  <si>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</si>
  <si>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</si>
  <si>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</si>
  <si>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</si>
  <si>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</si>
  <si>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</si>
  <si>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</si>
  <si>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</si>
  <si>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</si>
  <si>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</si>
  <si>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</si>
  <si>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</si>
  <si>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</si>
  <si>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</si>
  <si>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</si>
  <si>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</si>
  <si>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</si>
  <si>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</si>
  <si>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</si>
  <si>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</si>
  <si>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</si>
  <si>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</si>
  <si>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</si>
  <si>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</si>
  <si>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</si>
  <si>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</si>
  <si>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</si>
  <si>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</si>
  <si>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</si>
  <si>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</si>
  <si>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</si>
  <si>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</si>
  <si>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</si>
  <si>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</si>
  <si>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</si>
  <si>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</si>
  <si>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</si>
  <si>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</si>
  <si>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</si>
  <si>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</si>
  <si>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</si>
  <si>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</si>
  <si>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</si>
  <si>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</si>
  <si>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</si>
  <si>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</si>
  <si>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</si>
  <si>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</si>
  <si>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</si>
  <si>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</si>
  <si>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</si>
  <si>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</si>
  <si>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</si>
  <si>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</si>
  <si>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</si>
  <si>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</si>
  <si>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</si>
  <si>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</si>
  <si>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</si>
  <si>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</si>
  <si>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</si>
  <si>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</si>
  <si>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</si>
  <si>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</si>
  <si>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</si>
  <si>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</si>
  <si>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</si>
  <si>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</si>
  <si>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</si>
  <si>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</si>
  <si>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</si>
  <si>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</si>
  <si>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</si>
  <si>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</si>
  <si>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</si>
  <si>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</si>
  <si>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</si>
  <si>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</si>
  <si>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</si>
  <si>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</si>
  <si>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</si>
  <si>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</si>
  <si>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</si>
  <si>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</si>
  <si>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</si>
  <si>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</si>
  <si>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</si>
  <si>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</si>
  <si>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</si>
  <si>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</si>
  <si>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</si>
  <si>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</si>
  <si>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</si>
  <si>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</si>
  <si>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</si>
  <si>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</si>
  <si>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</si>
  <si>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</si>
  <si>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</si>
  <si>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</si>
  <si>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</si>
  <si>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</si>
  <si>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</si>
  <si>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</si>
  <si>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</si>
  <si>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</si>
  <si>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</si>
  <si>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</si>
  <si>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</si>
  <si>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</si>
  <si>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</si>
  <si>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</si>
  <si>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</si>
  <si>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</si>
  <si>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</si>
  <si>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</si>
  <si>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</si>
  <si>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</si>
  <si>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</si>
  <si>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</si>
  <si>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</si>
  <si>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</si>
  <si>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</si>
  <si>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</si>
  <si>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</si>
  <si>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</si>
  <si>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</si>
  <si>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</si>
  <si>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</si>
  <si>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</si>
  <si>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</si>
  <si>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</si>
  <si>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</si>
  <si>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</si>
  <si>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</si>
  <si>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</si>
  <si>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</si>
  <si>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</si>
  <si>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</si>
  <si>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</si>
  <si>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</si>
  <si>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</si>
  <si>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</si>
  <si>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</si>
  <si>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</si>
  <si>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</si>
  <si>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</si>
  <si>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</si>
  <si>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</si>
  <si>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</si>
  <si>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</si>
  <si>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</si>
  <si>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</si>
  <si>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</si>
  <si>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</si>
  <si>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</si>
  <si>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</si>
  <si>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</si>
  <si>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</si>
  <si>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</si>
  <si>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</si>
  <si>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</si>
  <si>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</si>
  <si>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</si>
  <si>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</si>
  <si>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</si>
  <si>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</si>
  <si>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</si>
  <si>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</si>
  <si>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</si>
  <si>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</si>
  <si>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</si>
  <si>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</si>
  <si>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</si>
  <si>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</si>
  <si>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</si>
  <si>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</si>
  <si>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</si>
  <si>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</si>
  <si>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</si>
  <si>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</si>
  <si>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</si>
  <si>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</si>
  <si>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</si>
  <si>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</si>
  <si>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</si>
  <si>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</si>
  <si>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</si>
  <si>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</si>
  <si>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</si>
  <si>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</si>
  <si>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</si>
  <si>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</si>
  <si>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</si>
  <si>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</si>
  <si>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</si>
  <si>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</si>
  <si>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</si>
  <si>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</si>
  <si>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</si>
  <si>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</si>
  <si>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</si>
  <si>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</si>
  <si>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</si>
  <si>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</si>
  <si>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</si>
  <si>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</si>
  <si>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</si>
  <si>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</si>
  <si>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</si>
  <si>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</si>
  <si>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</si>
  <si>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</si>
  <si>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</si>
  <si>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</si>
  <si>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</si>
  <si>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</si>
  <si>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</si>
  <si>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</si>
  <si>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</si>
  <si>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</si>
  <si>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</si>
  <si>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</si>
  <si>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</si>
  <si>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</si>
  <si>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</si>
  <si>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</si>
  <si>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</si>
  <si>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</si>
  <si>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</si>
  <si>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</si>
  <si>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</si>
  <si>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</si>
  <si>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</si>
  <si>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</si>
  <si>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</si>
  <si>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</si>
  <si>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</si>
  <si>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</si>
  <si>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</si>
  <si>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</si>
  <si>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</si>
  <si>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</si>
  <si>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</si>
  <si>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</si>
  <si>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</si>
  <si>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</si>
  <si>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</si>
  <si>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</si>
  <si>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</si>
  <si>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</si>
  <si>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</si>
  <si>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</si>
  <si>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</si>
  <si>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</si>
  <si>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</si>
  <si>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</si>
  <si>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</si>
  <si>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</si>
  <si>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</si>
  <si>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</si>
  <si>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</si>
  <si>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</si>
  <si>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</si>
  <si>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</si>
  <si>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</si>
  <si>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</si>
  <si>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</si>
  <si>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</si>
  <si>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</si>
  <si>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</si>
  <si>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</si>
  <si>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</si>
  <si>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</si>
  <si>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</si>
  <si>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</si>
  <si>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</si>
  <si>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</si>
  <si>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</si>
  <si>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</si>
  <si>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</si>
  <si>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</si>
  <si>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</si>
  <si>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</si>
  <si>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</si>
  <si>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</si>
  <si>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</si>
  <si>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</si>
  <si>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</si>
  <si>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</si>
  <si>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</si>
  <si>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</si>
  <si>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</si>
  <si>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</si>
  <si>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</si>
  <si>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</si>
  <si>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</si>
  <si>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</si>
  <si>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</si>
  <si>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</si>
  <si>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</si>
  <si>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</si>
  <si>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</si>
  <si>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</si>
  <si>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</si>
  <si>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</si>
  <si>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</si>
  <si>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</si>
  <si>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</si>
  <si>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</si>
  <si>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</si>
  <si>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</si>
  <si>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</si>
  <si>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</si>
  <si>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</si>
  <si>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</si>
  <si>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</si>
  <si>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</si>
  <si>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</si>
  <si>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</si>
  <si>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</si>
  <si>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</si>
  <si>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</si>
  <si>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</si>
  <si>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</si>
  <si>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</si>
  <si>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</si>
  <si>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</si>
  <si>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</si>
  <si>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</si>
  <si>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</si>
  <si>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</si>
  <si>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</si>
  <si>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</si>
  <si>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</si>
  <si>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</si>
  <si>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</si>
  <si>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</si>
  <si>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</si>
  <si>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</si>
  <si>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</si>
  <si>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</si>
  <si>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</si>
  <si>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</si>
  <si>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</si>
  <si>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</si>
  <si>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</si>
  <si>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</si>
  <si>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</si>
  <si>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</si>
  <si>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</si>
  <si>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</si>
  <si>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</si>
  <si>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</si>
  <si>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</si>
  <si>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</si>
  <si>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</si>
  <si>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</si>
  <si>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</si>
  <si>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</si>
  <si>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</si>
  <si>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</si>
  <si>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</si>
  <si>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</si>
  <si>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</si>
  <si>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</si>
  <si>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</si>
  <si>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</si>
  <si>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</si>
  <si>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</si>
  <si>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</si>
  <si>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</si>
  <si>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</si>
  <si>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</si>
  <si>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</si>
  <si>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</si>
  <si>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</si>
  <si>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</si>
  <si>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</si>
  <si>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</si>
  <si>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</si>
  <si>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</si>
  <si>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</si>
  <si>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</si>
  <si>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</si>
  <si>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</si>
  <si>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</si>
  <si>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</si>
  <si>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</si>
  <si>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</si>
  <si>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</si>
  <si>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</si>
  <si>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</si>
  <si>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</si>
  <si>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</si>
  <si>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</si>
  <si>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</si>
  <si>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</si>
  <si>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</si>
  <si>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</si>
  <si>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</si>
  <si>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</si>
  <si>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</si>
  <si>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</si>
  <si>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</si>
  <si>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</si>
  <si>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</si>
  <si>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</si>
  <si>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</si>
  <si>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</si>
  <si>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</si>
  <si>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</si>
  <si>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</si>
  <si>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</si>
  <si>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</si>
  <si>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</si>
  <si>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</si>
  <si>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</si>
  <si>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</si>
  <si>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</si>
  <si>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</si>
  <si>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</si>
  <si>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</si>
  <si>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</si>
  <si>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</si>
  <si>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</si>
  <si>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</si>
  <si>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</si>
  <si>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</si>
  <si>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</si>
  <si>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</si>
  <si>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</si>
  <si>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</si>
  <si>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</si>
  <si>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</si>
  <si>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</si>
  <si>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</si>
  <si>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</si>
  <si>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</si>
  <si>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</si>
  <si>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</si>
  <si>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</si>
  <si>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</si>
  <si>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</si>
  <si>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</si>
  <si>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</si>
  <si>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</si>
  <si>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</si>
  <si>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</si>
  <si>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</si>
  <si>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</si>
  <si>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</si>
  <si>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</si>
  <si>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</si>
  <si>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</si>
  <si>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</si>
  <si>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</si>
  <si>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</si>
  <si>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</si>
  <si>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</si>
  <si>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</si>
  <si>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</si>
  <si>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</si>
  <si>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</si>
  <si>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</si>
  <si>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</si>
  <si>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</si>
  <si>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</si>
  <si>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</si>
  <si>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</si>
  <si>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</si>
  <si>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</si>
  <si>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</si>
  <si>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</si>
  <si>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</si>
  <si>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</si>
  <si>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</si>
  <si>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</si>
  <si>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</si>
  <si>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</si>
  <si>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</si>
  <si>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</si>
  <si>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</si>
  <si>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</si>
  <si>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</si>
  <si>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</si>
  <si>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</si>
  <si>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</si>
  <si>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</si>
  <si>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</si>
  <si>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</si>
  <si>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</si>
  <si>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</si>
  <si>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</si>
  <si>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</si>
  <si>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</si>
  <si>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</si>
  <si>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</si>
  <si>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</si>
  <si>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</si>
  <si>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</si>
  <si>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</si>
  <si>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</si>
  <si>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</si>
  <si>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</si>
  <si>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</si>
  <si>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</si>
  <si>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</si>
  <si>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</si>
  <si>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</si>
  <si>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</si>
  <si>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</si>
  <si>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</si>
  <si>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</si>
  <si>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</si>
  <si>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</si>
  <si>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</si>
  <si>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</si>
  <si>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</si>
  <si>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</si>
  <si>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</si>
  <si>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</si>
  <si>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</si>
  <si>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</si>
  <si>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</si>
  <si>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</si>
  <si>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</si>
  <si>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</si>
  <si>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</si>
  <si>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</si>
  <si>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</si>
  <si>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</si>
  <si>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</si>
  <si>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</si>
  <si>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</si>
  <si>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</si>
  <si>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</si>
  <si>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</si>
  <si>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</si>
  <si>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</si>
  <si>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</si>
  <si>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</si>
  <si>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</si>
  <si>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</si>
  <si>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</si>
  <si>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</si>
  <si>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</si>
  <si>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</si>
  <si>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</si>
  <si>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</si>
  <si>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</si>
  <si>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</si>
  <si>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</si>
  <si>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</si>
  <si>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</si>
  <si>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</si>
  <si>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</si>
  <si>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</si>
  <si>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</si>
  <si>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</si>
  <si>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</si>
  <si>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</si>
  <si>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</si>
  <si>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</si>
  <si>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</si>
  <si>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</si>
  <si>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</si>
  <si>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</si>
  <si>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</si>
  <si>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</si>
  <si>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</si>
  <si>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</si>
  <si>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</si>
  <si>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</si>
  <si>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</si>
  <si>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</si>
  <si>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</si>
  <si>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</si>
  <si>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</si>
  <si>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</si>
  <si>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</si>
  <si>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</si>
  <si>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</si>
  <si>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</si>
  <si>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</si>
  <si>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</si>
  <si>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</si>
  <si>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</si>
  <si>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</si>
  <si>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</si>
  <si>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</si>
  <si>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</si>
  <si>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</si>
  <si>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</si>
  <si>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</si>
  <si>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</si>
  <si>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</si>
  <si>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</si>
  <si>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</si>
  <si>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</si>
  <si>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</si>
  <si>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</si>
  <si>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</si>
  <si>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</si>
  <si>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</si>
  <si>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</si>
  <si>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</si>
  <si>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</si>
  <si>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</si>
  <si>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</si>
  <si>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</si>
  <si>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</si>
  <si>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</si>
  <si>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</si>
  <si>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</si>
  <si>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</si>
  <si>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</si>
  <si>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</si>
  <si>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</si>
  <si>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</si>
  <si>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</si>
  <si>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</si>
  <si>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</si>
  <si>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</si>
  <si>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</si>
  <si>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</si>
  <si>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</si>
  <si>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</si>
  <si>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</si>
  <si>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</si>
  <si>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</si>
  <si>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</si>
  <si>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</si>
  <si>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</si>
  <si>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</si>
  <si>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</si>
  <si>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</si>
  <si>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</si>
  <si>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</si>
  <si>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</si>
  <si>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</si>
  <si>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</si>
  <si>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</si>
  <si>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</si>
  <si>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</si>
  <si>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</si>
  <si>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</si>
  <si>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</si>
  <si>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</si>
  <si>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</si>
  <si>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</si>
  <si>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</si>
  <si>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</si>
  <si>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</si>
  <si>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</si>
  <si>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</si>
  <si>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</si>
  <si>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</si>
  <si>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</si>
  <si>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</si>
  <si>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</si>
  <si>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</si>
  <si>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</si>
  <si>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</si>
  <si>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</si>
  <si>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</si>
  <si>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</si>
  <si>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</si>
  <si>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</si>
  <si>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</si>
  <si>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</si>
  <si>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</si>
  <si>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</si>
  <si>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</si>
  <si>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</si>
  <si>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</si>
  <si>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</si>
  <si>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</si>
  <si>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</si>
  <si>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</si>
  <si>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</si>
  <si>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</si>
  <si>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</si>
  <si>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</si>
  <si>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</si>
  <si>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</si>
  <si>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</si>
  <si>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</si>
  <si>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</si>
  <si>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</si>
  <si>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</si>
  <si>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</si>
  <si>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</si>
  <si>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</si>
  <si>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</si>
  <si>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</si>
  <si>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</si>
  <si>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</si>
  <si>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</si>
  <si>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</si>
  <si>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</si>
  <si>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</si>
  <si>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</si>
  <si>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</si>
  <si>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</si>
  <si>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</si>
  <si>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</si>
  <si>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</si>
  <si>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</si>
  <si>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</si>
  <si>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</si>
  <si>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</si>
  <si>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</si>
  <si>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</si>
  <si>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</si>
  <si>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</si>
  <si>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</si>
  <si>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</si>
  <si>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</si>
  <si>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</si>
  <si>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</si>
  <si>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</si>
  <si>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</si>
  <si>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</si>
  <si>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</si>
  <si>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</si>
  <si>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</si>
  <si>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</si>
  <si>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</si>
  <si>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</si>
  <si>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</si>
  <si>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</si>
  <si>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</si>
  <si>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</si>
  <si>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</si>
  <si>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</si>
  <si>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</si>
  <si>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</si>
  <si>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</si>
  <si>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</si>
  <si>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</si>
  <si>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</si>
  <si>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</si>
  <si>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</si>
  <si>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</si>
  <si>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</si>
  <si>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</si>
  <si>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</si>
  <si>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</si>
  <si>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</si>
  <si>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</si>
  <si>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</si>
  <si>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</si>
  <si>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</si>
  <si>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</si>
  <si>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</si>
  <si>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</si>
  <si>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</si>
  <si>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</si>
  <si>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</si>
  <si>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</si>
  <si>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</si>
  <si>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</si>
  <si>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</si>
  <si>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</si>
  <si>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</si>
  <si>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</si>
  <si>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</si>
  <si>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</si>
  <si>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</si>
  <si>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</si>
  <si>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</si>
  <si>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</si>
  <si>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</si>
  <si>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</si>
  <si>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</si>
  <si>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</si>
  <si>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</si>
  <si>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</si>
  <si>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</si>
  <si>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</si>
  <si>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</si>
  <si>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</si>
  <si>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</si>
  <si>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</si>
  <si>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</si>
  <si>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</si>
  <si>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</si>
  <si>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</si>
  <si>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</si>
  <si>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</si>
  <si>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</si>
  <si>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</si>
  <si>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</si>
  <si>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</si>
  <si>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</si>
  <si>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</si>
  <si>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</si>
  <si>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</si>
  <si>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</si>
  <si>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</si>
  <si>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</si>
  <si>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</si>
  <si>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</si>
  <si>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</si>
  <si>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</si>
  <si>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</si>
  <si>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</si>
  <si>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</si>
  <si>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</si>
  <si>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</si>
  <si>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</si>
  <si>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</si>
  <si>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</si>
  <si>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</si>
  <si>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</si>
  <si>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</si>
  <si>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</si>
  <si>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</si>
  <si>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</si>
  <si>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</si>
  <si>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</si>
  <si>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</si>
  <si>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</si>
  <si>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</si>
  <si>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</si>
  <si>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</si>
  <si>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</si>
  <si>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</si>
  <si>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</si>
  <si>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</si>
  <si>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</si>
  <si>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</si>
  <si>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</si>
  <si>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</si>
  <si>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</si>
  <si>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</si>
  <si>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</si>
  <si>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</si>
  <si>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</si>
  <si>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</si>
  <si>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</si>
  <si>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</si>
  <si>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</si>
  <si>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</si>
  <si>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</si>
  <si>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</si>
  <si>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</si>
  <si>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</si>
  <si>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</si>
  <si>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</si>
  <si>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</si>
  <si>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</si>
  <si>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</si>
  <si>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</si>
  <si>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</si>
  <si>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</si>
  <si>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</si>
  <si>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</si>
  <si>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</si>
  <si>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</si>
  <si>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</si>
  <si>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</si>
  <si>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</si>
  <si>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</si>
  <si>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</si>
  <si>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</si>
  <si>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</si>
  <si>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</si>
  <si>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</si>
  <si>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</si>
  <si>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</si>
  <si>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</si>
  <si>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</si>
  <si>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</si>
  <si>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</si>
  <si>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</si>
  <si>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</si>
  <si>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</si>
  <si>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</si>
  <si>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</si>
  <si>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</si>
  <si>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</si>
  <si>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</si>
  <si>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</si>
  <si>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</si>
  <si>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</si>
  <si>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</si>
  <si>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</si>
  <si>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</si>
  <si>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</si>
  <si>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</si>
  <si>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</si>
  <si>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</si>
  <si>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</si>
  <si>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</si>
  <si>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</si>
  <si>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</si>
  <si>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</si>
  <si>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</si>
  <si>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</si>
  <si>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</si>
  <si>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</si>
  <si>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</si>
  <si>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</si>
  <si>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</si>
  <si>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</si>
  <si>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</si>
  <si>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</si>
  <si>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</si>
  <si>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</si>
  <si>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</si>
  <si>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</si>
  <si>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</si>
  <si>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</si>
  <si>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</si>
  <si>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</si>
  <si>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</si>
  <si>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</si>
  <si>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</si>
  <si>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</si>
  <si>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</si>
  <si>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</si>
  <si>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</si>
  <si>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</si>
  <si>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</si>
  <si>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</si>
  <si>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</si>
  <si>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</si>
  <si>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</si>
  <si>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</si>
  <si>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</si>
  <si>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</si>
  <si>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</si>
  <si>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</si>
  <si>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</si>
  <si>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</si>
  <si>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</si>
  <si>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</si>
  <si>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</si>
  <si>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</si>
  <si>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</si>
  <si>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</si>
  <si>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</si>
  <si>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</si>
  <si>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</si>
  <si>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</si>
  <si>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</si>
  <si>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</si>
  <si>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</si>
  <si>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</si>
  <si>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</si>
  <si>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</si>
  <si>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</si>
  <si>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</si>
  <si>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</si>
  <si>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</si>
  <si>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</si>
  <si>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</si>
  <si>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</si>
  <si>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</si>
  <si>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</si>
  <si>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</si>
  <si>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</si>
  <si>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</si>
  <si>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</si>
  <si>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</si>
  <si>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</si>
  <si>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</si>
  <si>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</si>
  <si>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</si>
  <si>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</si>
  <si>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</si>
  <si>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</si>
  <si>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</si>
  <si>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</si>
  <si>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</si>
  <si>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</si>
  <si>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</si>
  <si>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</si>
  <si>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</si>
  <si>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</si>
  <si>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</si>
  <si>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</si>
  <si>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</si>
  <si>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</si>
  <si>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</si>
  <si>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</si>
  <si>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</si>
  <si>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</si>
  <si>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</si>
  <si>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</si>
  <si>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</si>
  <si>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</si>
  <si>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</si>
  <si>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</si>
  <si>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</si>
  <si>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</si>
  <si>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</si>
  <si>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</si>
  <si>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</si>
  <si>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</si>
  <si>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</si>
  <si>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</si>
  <si>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</si>
  <si>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</si>
  <si>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</si>
  <si>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</si>
  <si>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</si>
  <si>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</si>
  <si>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</si>
  <si>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</si>
  <si>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</si>
  <si>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</si>
  <si>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</si>
  <si>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</si>
  <si>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</si>
  <si>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</si>
  <si>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</si>
  <si>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</si>
  <si>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</si>
  <si>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</si>
  <si>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</si>
  <si>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</si>
  <si>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</si>
  <si>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</si>
  <si>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</si>
  <si>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</si>
  <si>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</si>
  <si>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</si>
  <si>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</si>
  <si>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</si>
  <si>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</si>
  <si>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</si>
  <si>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</si>
  <si>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</si>
  <si>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</si>
  <si>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</si>
  <si>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</si>
  <si>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</si>
  <si>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</si>
  <si>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</si>
  <si>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</si>
  <si>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</si>
  <si>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</si>
  <si>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</si>
  <si>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</si>
  <si>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</si>
  <si>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</si>
  <si>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</si>
  <si>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</si>
  <si>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</si>
  <si>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</si>
  <si>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</si>
  <si>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</si>
  <si>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</si>
  <si>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</si>
  <si>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</si>
  <si>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</si>
  <si>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</si>
  <si>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</si>
  <si>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</si>
  <si>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</si>
  <si>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</si>
  <si>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</si>
  <si>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</si>
  <si>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</si>
  <si>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</si>
  <si>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</si>
  <si>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</si>
  <si>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</si>
  <si>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</si>
  <si>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</si>
  <si>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</si>
  <si>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</si>
  <si>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</si>
  <si>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</si>
  <si>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</si>
  <si>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</si>
  <si>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</si>
  <si>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</si>
  <si>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</si>
  <si>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</si>
  <si>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</si>
  <si>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</si>
  <si>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</si>
  <si>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</si>
  <si>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</si>
  <si>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</si>
  <si>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</si>
  <si>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</si>
  <si>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</si>
  <si>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</si>
  <si>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</si>
  <si>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</si>
  <si>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</si>
  <si>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</si>
  <si>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</si>
  <si>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</si>
  <si>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</si>
  <si>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</si>
  <si>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</si>
  <si>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</si>
  <si>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</si>
  <si>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</si>
  <si>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</si>
  <si>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</si>
  <si>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</si>
  <si>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</si>
  <si>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</si>
  <si>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</si>
  <si>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</si>
  <si>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</si>
  <si>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</si>
  <si>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</si>
  <si>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</si>
  <si>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</si>
  <si>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</si>
  <si>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</si>
  <si>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</si>
  <si>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</si>
  <si>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</si>
  <si>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</si>
  <si>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</si>
  <si>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</si>
  <si>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</si>
  <si>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</si>
  <si>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</si>
  <si>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</si>
  <si>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</si>
  <si>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</si>
  <si>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</si>
  <si>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</si>
  <si>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</si>
  <si>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</si>
  <si>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</si>
  <si>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</si>
  <si>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</si>
  <si>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</si>
  <si>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</si>
  <si>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</si>
  <si>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</si>
  <si>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</si>
  <si>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</si>
  <si>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</si>
  <si>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</si>
  <si>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</si>
  <si>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</si>
  <si>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</si>
  <si>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</si>
  <si>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</si>
  <si>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</si>
  <si>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</si>
  <si>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</si>
  <si>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</si>
  <si>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</si>
  <si>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</si>
  <si>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</si>
  <si>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</si>
  <si>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</si>
  <si>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</si>
  <si>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</si>
  <si>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</si>
  <si>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</si>
  <si>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</si>
  <si>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</si>
  <si>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</si>
  <si>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</si>
  <si>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</si>
  <si>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</si>
  <si>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</si>
  <si>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</si>
  <si>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</si>
  <si>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</si>
  <si>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</si>
  <si>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</si>
  <si>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</si>
  <si>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</si>
  <si>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</si>
  <si>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</si>
  <si>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</si>
  <si>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</si>
  <si>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</si>
  <si>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</si>
  <si>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</si>
  <si>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</si>
  <si>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</si>
  <si>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</si>
  <si>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</si>
  <si>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</si>
  <si>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</si>
  <si>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</si>
  <si>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</si>
  <si>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</si>
  <si>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</si>
  <si>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</si>
  <si>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</si>
  <si>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</si>
  <si>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</si>
  <si>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</si>
  <si>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</si>
  <si>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</si>
  <si>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</si>
  <si>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</si>
  <si>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</si>
  <si>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</si>
  <si>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</si>
  <si>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</si>
  <si>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</si>
  <si>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</si>
  <si>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</si>
  <si>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</si>
  <si>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</si>
  <si>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</si>
  <si>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</si>
  <si>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</si>
  <si>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</si>
  <si>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</si>
  <si>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</si>
  <si>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</si>
  <si>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</si>
  <si>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</si>
  <si>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</si>
  <si>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</si>
  <si>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</si>
  <si>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</si>
  <si>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</si>
  <si>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</si>
  <si>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</si>
  <si>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</si>
  <si>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</si>
  <si>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</si>
  <si>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</si>
  <si>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</si>
  <si>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</si>
  <si>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</si>
  <si>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</si>
  <si>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</si>
  <si>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</si>
  <si>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</si>
  <si>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</si>
  <si>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</si>
  <si>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</si>
  <si>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</si>
  <si>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</si>
  <si>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</si>
  <si>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</si>
  <si>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</si>
  <si>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</si>
  <si>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</si>
  <si>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</si>
  <si>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</si>
  <si>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</si>
  <si>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</si>
  <si>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</si>
  <si>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</si>
  <si>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</si>
  <si>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</si>
  <si>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</si>
  <si>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</si>
  <si>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</si>
  <si>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</si>
  <si>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</si>
  <si>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</si>
  <si>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</si>
  <si>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</si>
  <si>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</si>
  <si>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</si>
  <si>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</si>
  <si>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</si>
  <si>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</si>
  <si>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</si>
  <si>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</si>
  <si>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</si>
  <si>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</si>
  <si>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</si>
  <si>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</si>
  <si>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</si>
  <si>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</si>
  <si>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</si>
  <si>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</si>
  <si>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</si>
  <si>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</si>
  <si>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</si>
  <si>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</si>
  <si>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</si>
  <si>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</si>
  <si>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</si>
  <si>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</si>
  <si>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</si>
  <si>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</si>
  <si>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</si>
  <si>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</si>
  <si>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</si>
  <si>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</si>
  <si>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</si>
  <si>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</si>
  <si>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</si>
  <si>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</si>
  <si>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</si>
  <si>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</si>
  <si>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</si>
  <si>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</si>
  <si>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</si>
  <si>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</si>
  <si>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</si>
  <si>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</si>
  <si>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</si>
  <si>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</si>
  <si>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</si>
  <si>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</si>
  <si>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</si>
  <si>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</si>
  <si>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</si>
  <si>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</si>
  <si>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</si>
  <si>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</si>
  <si>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</si>
  <si>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</si>
  <si>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</si>
  <si>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</si>
  <si>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</si>
  <si>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</si>
  <si>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</si>
  <si>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</si>
  <si>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</si>
  <si>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</si>
  <si>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</si>
  <si>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</si>
  <si>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</si>
  <si>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</si>
  <si>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</si>
  <si>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</si>
  <si>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</si>
  <si>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</si>
  <si>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</si>
  <si>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</si>
  <si>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</si>
  <si>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</si>
  <si>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</si>
  <si>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</si>
  <si>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</si>
  <si>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</si>
  <si>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</si>
  <si>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</si>
  <si>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</si>
  <si>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</si>
  <si>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</si>
  <si>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</si>
  <si>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</si>
  <si>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</si>
  <si>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</si>
  <si>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</si>
  <si>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</si>
  <si>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</si>
  <si>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</si>
  <si>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</si>
  <si>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</si>
  <si>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</si>
  <si>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</si>
  <si>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</si>
  <si>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</si>
  <si>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</si>
  <si>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</si>
  <si>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</si>
  <si>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</si>
  <si>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</si>
  <si>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</si>
  <si>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</si>
  <si>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</si>
  <si>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</si>
  <si>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</si>
  <si>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</si>
  <si>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</si>
  <si>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</si>
  <si>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</si>
  <si>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</si>
  <si>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</si>
  <si>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</si>
  <si>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</si>
  <si>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</si>
  <si>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</si>
  <si>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</si>
  <si>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</si>
  <si>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</si>
  <si>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</si>
  <si>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</si>
  <si>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</si>
  <si>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</si>
  <si>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</si>
  <si>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</si>
  <si>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</si>
  <si>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</si>
  <si>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</si>
  <si>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</si>
  <si>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</si>
  <si>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</si>
  <si>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</si>
  <si>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</si>
  <si>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</si>
  <si>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</si>
  <si>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</si>
  <si>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</si>
  <si>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</si>
  <si>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</si>
  <si>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</si>
  <si>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</si>
  <si>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</si>
  <si>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</si>
  <si>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</si>
  <si>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</si>
  <si>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</si>
  <si>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</si>
  <si>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</si>
  <si>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</si>
  <si>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</si>
  <si>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</si>
  <si>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</si>
  <si>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</si>
  <si>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</si>
  <si>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</si>
  <si>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</si>
  <si>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</si>
  <si>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</si>
  <si>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</si>
  <si>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</si>
  <si>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</si>
  <si>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</si>
  <si>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</si>
  <si>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</si>
  <si>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</si>
  <si>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</si>
  <si>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</si>
  <si>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</si>
  <si>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</si>
  <si>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</si>
  <si>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</si>
  <si>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</si>
  <si>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</si>
  <si>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</si>
  <si>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</si>
  <si>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</si>
  <si>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</si>
  <si>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</si>
  <si>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</si>
  <si>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</si>
  <si>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</si>
  <si>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</si>
  <si>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</si>
  <si>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</si>
  <si>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</si>
  <si>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</si>
  <si>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</si>
  <si>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</si>
  <si>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</si>
  <si>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</si>
  <si>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</si>
  <si>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</si>
  <si>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</si>
  <si>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</si>
  <si>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</si>
  <si>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</si>
  <si>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</si>
  <si>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</si>
  <si>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</si>
  <si>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</si>
  <si>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</si>
  <si>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</si>
  <si>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</si>
  <si>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</si>
  <si>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</si>
  <si>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</si>
  <si>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</si>
  <si>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</si>
  <si>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</si>
  <si>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</si>
  <si>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</si>
  <si>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</si>
  <si>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</si>
  <si>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</si>
  <si>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</si>
  <si>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</si>
  <si>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</si>
  <si>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</si>
  <si>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</si>
  <si>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</si>
  <si>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</si>
  <si>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</si>
  <si>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</si>
  <si>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</si>
  <si>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</si>
  <si>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</si>
  <si>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</si>
  <si>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</si>
  <si>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</si>
  <si>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</si>
  <si>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</si>
  <si>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</si>
  <si>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</si>
  <si>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</si>
  <si>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</si>
  <si>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</si>
  <si>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</si>
  <si>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</si>
  <si>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</si>
  <si>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</si>
  <si>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</si>
  <si>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</si>
  <si>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</si>
  <si>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</si>
  <si>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</si>
  <si>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</si>
  <si>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</si>
  <si>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</si>
  <si>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</si>
  <si>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</si>
  <si>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</si>
  <si>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</si>
  <si>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</si>
  <si>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</si>
  <si>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</si>
  <si>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</si>
  <si>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</si>
  <si>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</si>
  <si>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</si>
  <si>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</si>
  <si>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</si>
  <si>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</si>
  <si>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</si>
  <si>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</si>
  <si>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</si>
  <si>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</si>
  <si>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</si>
  <si>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</si>
  <si>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</si>
  <si>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</si>
  <si>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</si>
  <si>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</si>
  <si>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</si>
  <si>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</si>
  <si>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</si>
  <si>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</si>
  <si>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</si>
  <si>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</si>
  <si>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</si>
  <si>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</si>
  <si>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</si>
  <si>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</si>
  <si>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</si>
  <si>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</si>
  <si>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</si>
  <si>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</si>
  <si>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</si>
  <si>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</si>
  <si>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</si>
  <si>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</si>
  <si>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</si>
  <si>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</si>
  <si>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</si>
  <si>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</si>
  <si>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</si>
  <si>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</si>
  <si>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</si>
  <si>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</si>
  <si>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</si>
  <si>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</si>
  <si>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</si>
  <si>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</si>
  <si>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</si>
  <si>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</si>
  <si>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</si>
  <si>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</si>
  <si>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</si>
  <si>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</si>
  <si>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</si>
  <si>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</si>
  <si>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</si>
  <si>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</si>
  <si>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</si>
  <si>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</si>
  <si>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</si>
  <si>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</si>
  <si>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</si>
  <si>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</si>
  <si>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</si>
  <si>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</si>
  <si>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</si>
  <si>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</si>
  <si>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</si>
  <si>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</si>
  <si>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</si>
  <si>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</si>
  <si>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</si>
  <si>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</si>
  <si>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</si>
  <si>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</si>
  <si>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</si>
  <si>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</si>
  <si>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</si>
  <si>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</si>
  <si>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</si>
  <si>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</si>
  <si>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</si>
  <si>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</si>
  <si>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</si>
  <si>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</si>
  <si>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</si>
  <si>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</si>
  <si>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</si>
  <si>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</si>
  <si>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</si>
  <si>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</si>
  <si>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</si>
  <si>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</si>
  <si>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</si>
  <si>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</si>
  <si>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</si>
  <si>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</si>
  <si>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</si>
  <si>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</si>
  <si>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</si>
  <si>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</si>
  <si>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</si>
  <si>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</si>
  <si>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</si>
  <si>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</si>
  <si>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</si>
  <si>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</si>
  <si>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</si>
  <si>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</si>
  <si>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</si>
  <si>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</si>
  <si>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</si>
  <si>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</si>
  <si>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</si>
  <si>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</si>
  <si>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</si>
  <si>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</si>
  <si>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</si>
  <si>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</si>
  <si>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</si>
  <si>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</si>
  <si>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</si>
  <si>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</si>
  <si>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</si>
  <si>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</si>
  <si>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</si>
  <si>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</si>
  <si>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</si>
  <si>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</si>
  <si>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</si>
  <si>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</si>
  <si>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</si>
  <si>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</si>
  <si>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</si>
  <si>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</si>
  <si>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</si>
  <si>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</si>
  <si>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</si>
  <si>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</si>
  <si>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</si>
  <si>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</si>
  <si>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</si>
  <si>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</si>
  <si>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</si>
  <si>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</si>
  <si>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</si>
  <si>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</si>
  <si>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</si>
  <si>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</si>
  <si>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</si>
  <si>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</si>
  <si>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</si>
  <si>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</si>
  <si>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</si>
  <si>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</si>
  <si>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</si>
  <si>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</si>
  <si>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</si>
  <si>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</si>
  <si>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</si>
  <si>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</si>
  <si>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</si>
  <si>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</si>
  <si>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</si>
  <si>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</si>
  <si>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</si>
  <si>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</si>
  <si>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</si>
  <si>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</si>
  <si>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</si>
  <si>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</si>
  <si>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</si>
  <si>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</si>
  <si>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</si>
  <si>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</si>
  <si>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</si>
  <si>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</si>
  <si>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</si>
  <si>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</si>
  <si>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</si>
  <si>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</si>
  <si>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</si>
  <si>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</si>
  <si>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</si>
  <si>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</si>
  <si>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</si>
  <si>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</si>
  <si>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</si>
  <si>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</si>
  <si>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</si>
  <si>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</si>
  <si>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</si>
  <si>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</si>
  <si>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</si>
  <si>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</si>
  <si>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</si>
  <si>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</si>
  <si>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</si>
  <si>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</si>
  <si>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</si>
  <si>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</si>
  <si>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</si>
  <si>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</si>
  <si>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</si>
  <si>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</si>
  <si>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</si>
  <si>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</si>
  <si>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</si>
  <si>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</si>
  <si>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</si>
  <si>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</si>
  <si>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</si>
  <si>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</si>
  <si>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</si>
  <si>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</si>
  <si>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</si>
  <si>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</si>
  <si>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</si>
  <si>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</si>
  <si>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</si>
  <si>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</si>
  <si>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</si>
  <si>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</si>
  <si>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</si>
  <si>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</si>
  <si>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</si>
  <si>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</si>
  <si>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</si>
  <si>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</si>
  <si>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</si>
  <si>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</si>
  <si>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</si>
  <si>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</si>
  <si>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</si>
  <si>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</si>
  <si>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</si>
  <si>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</si>
  <si>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</si>
  <si>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</si>
  <si>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</si>
  <si>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</si>
  <si>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</si>
  <si>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</si>
  <si>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</si>
  <si>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</si>
  <si>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</si>
  <si>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</si>
  <si>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</si>
  <si>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</si>
  <si>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</si>
  <si>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</si>
  <si>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</si>
  <si>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</si>
  <si>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</si>
  <si>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</si>
  <si>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</si>
  <si>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</si>
  <si>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</si>
  <si>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</si>
  <si>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</si>
  <si>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</si>
  <si>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</si>
  <si>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</si>
  <si>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</si>
  <si>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</si>
  <si>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</si>
  <si>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</si>
  <si>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</si>
  <si>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</si>
  <si>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</si>
  <si>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</si>
  <si>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</si>
  <si>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</si>
  <si>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</si>
  <si>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</si>
  <si>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</si>
  <si>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</si>
  <si>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</si>
  <si>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</si>
  <si>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</si>
  <si>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</si>
  <si>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</si>
  <si>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</si>
  <si>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</si>
  <si>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</si>
  <si>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</si>
  <si>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</si>
  <si>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</si>
  <si>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</si>
  <si>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</si>
  <si>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</si>
  <si>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</si>
  <si>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</si>
  <si>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</si>
  <si>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</si>
  <si>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</si>
  <si>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</si>
  <si>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</si>
  <si>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</si>
  <si>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</si>
  <si>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</si>
  <si>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</si>
  <si>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</si>
  <si>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</si>
  <si>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</si>
  <si>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</si>
  <si>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</si>
  <si>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</si>
  <si>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</si>
  <si>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</si>
  <si>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</si>
  <si>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</si>
  <si>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</si>
  <si>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</si>
  <si>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</si>
  <si>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</si>
  <si>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</si>
  <si>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</si>
  <si>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</si>
  <si>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</si>
  <si>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</si>
  <si>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</si>
  <si>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</si>
  <si>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</si>
  <si>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</si>
  <si>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</si>
  <si>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</si>
  <si>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</si>
  <si>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</si>
  <si>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</si>
  <si>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</si>
  <si>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</si>
  <si>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</si>
  <si>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</si>
  <si>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</si>
  <si>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</si>
  <si>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</si>
  <si>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</si>
  <si>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</si>
  <si>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</si>
  <si>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</si>
  <si>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</si>
  <si>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</si>
  <si>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</si>
  <si>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</si>
  <si>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</si>
  <si>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</si>
  <si>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</si>
  <si>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</si>
  <si>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</si>
  <si>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</si>
  <si>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</si>
  <si>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</si>
  <si>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</si>
  <si>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</si>
  <si>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</si>
  <si>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</si>
  <si>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</si>
  <si>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</si>
  <si>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</si>
  <si>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</si>
  <si>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</si>
  <si>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</si>
  <si>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</si>
  <si>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</si>
  <si>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</si>
  <si>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</si>
  <si>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</si>
  <si>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</si>
  <si>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</si>
  <si>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</si>
  <si>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</si>
  <si>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</si>
  <si>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</si>
  <si>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</si>
  <si>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</si>
  <si>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</si>
  <si>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</si>
  <si>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</si>
  <si>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</si>
  <si>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</si>
  <si>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</si>
  <si>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</si>
  <si>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</si>
  <si>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</si>
  <si>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</si>
  <si>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</si>
  <si>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</si>
  <si>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</si>
  <si>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</si>
  <si>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</si>
  <si>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</si>
  <si>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</si>
  <si>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</si>
  <si>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</si>
  <si>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</si>
  <si>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</si>
  <si>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</si>
  <si>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</si>
  <si>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</si>
  <si>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</si>
  <si>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</si>
  <si>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</si>
  <si>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</si>
  <si>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</si>
  <si>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</si>
  <si>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</si>
  <si>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</si>
  <si>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</si>
  <si>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</si>
  <si>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</si>
  <si>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</si>
  <si>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</si>
  <si>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</si>
  <si>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</si>
  <si>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</si>
  <si>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</si>
  <si>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</si>
  <si>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</si>
  <si>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</si>
  <si>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</si>
  <si>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</si>
  <si>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</si>
  <si>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</si>
  <si>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</si>
  <si>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</si>
  <si>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</si>
  <si>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</si>
  <si>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</si>
  <si>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</si>
  <si>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</si>
  <si>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</si>
  <si>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</si>
  <si>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</si>
  <si>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</si>
  <si>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</si>
  <si>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</si>
  <si>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</si>
  <si>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</si>
  <si>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</si>
  <si>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</si>
  <si>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</si>
  <si>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</si>
  <si>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</si>
  <si>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</si>
  <si>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</si>
  <si>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</si>
  <si>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</si>
  <si>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</si>
  <si>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</si>
  <si>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</si>
  <si>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</si>
  <si>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</si>
  <si>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</si>
  <si>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</si>
  <si>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</si>
  <si>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</si>
  <si>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</si>
  <si>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</si>
  <si>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</si>
  <si>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</si>
  <si>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</si>
  <si>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</si>
  <si>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</si>
  <si>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</si>
  <si>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</si>
  <si>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</si>
  <si>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</si>
  <si>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</si>
  <si>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</si>
  <si>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</si>
  <si>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</si>
  <si>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</si>
  <si>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</si>
  <si>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</si>
  <si>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</si>
  <si>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</si>
  <si>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</si>
  <si>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</si>
  <si>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</si>
  <si>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</si>
  <si>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</si>
  <si>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</si>
  <si>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</si>
  <si>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</si>
  <si>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</si>
  <si>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</si>
  <si>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</si>
  <si>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</si>
  <si>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</si>
  <si>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</si>
  <si>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</si>
  <si>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</si>
  <si>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</si>
  <si>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</si>
  <si>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</si>
  <si>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</si>
  <si>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</si>
  <si>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</si>
  <si>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</si>
  <si>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</si>
  <si>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</si>
  <si>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</si>
  <si>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</si>
  <si>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</si>
  <si>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</si>
  <si>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</si>
  <si>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</si>
  <si>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</si>
  <si>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</si>
  <si>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</si>
  <si>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</si>
  <si>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</si>
  <si>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</si>
  <si>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</si>
  <si>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</si>
  <si>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</si>
  <si>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</si>
  <si>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</si>
  <si>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</si>
  <si>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</si>
  <si>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</si>
  <si>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</si>
  <si>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</si>
  <si>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</si>
  <si>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</si>
  <si>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</si>
  <si>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</si>
  <si>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</si>
  <si>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</si>
  <si>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</si>
  <si>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</si>
  <si>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</si>
  <si>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</si>
  <si>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</si>
  <si>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</si>
  <si>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</si>
  <si>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</si>
  <si>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</si>
  <si>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</si>
  <si>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</si>
  <si>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</si>
  <si>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</si>
  <si>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</si>
  <si>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</si>
  <si>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</si>
  <si>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</si>
  <si>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</si>
  <si>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</si>
  <si>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</si>
  <si>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</si>
  <si>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</si>
  <si>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</si>
  <si>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</si>
  <si>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</si>
  <si>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</si>
  <si>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</si>
  <si>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</si>
  <si>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</si>
  <si>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</si>
  <si>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</si>
  <si>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</si>
  <si>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</si>
  <si>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</si>
  <si>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</si>
  <si>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</si>
  <si>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</si>
  <si>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</si>
  <si>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</si>
  <si>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</si>
  <si>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</si>
  <si>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</si>
  <si>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</si>
  <si>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</si>
  <si>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</si>
  <si>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</si>
  <si>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</si>
  <si>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</si>
  <si>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</si>
  <si>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</si>
  <si>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</si>
  <si>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</si>
  <si>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</si>
  <si>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</si>
  <si>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</si>
  <si>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</si>
  <si>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</si>
  <si>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</si>
  <si>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</si>
  <si>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</si>
  <si>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</si>
  <si>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</si>
  <si>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</si>
  <si>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</si>
  <si>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</si>
  <si>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</si>
  <si>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</si>
  <si>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</si>
  <si>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</si>
  <si>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</si>
  <si>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</si>
  <si>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</si>
  <si>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</si>
  <si>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</si>
  <si>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</si>
  <si>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</si>
  <si>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</si>
  <si>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</si>
  <si>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</si>
  <si>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</si>
  <si>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</si>
  <si>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</si>
  <si>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</si>
  <si>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</si>
  <si>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</si>
  <si>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</si>
  <si>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</si>
  <si>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</si>
  <si>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</si>
  <si>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</si>
  <si>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</si>
  <si>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</si>
  <si>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</si>
  <si>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</si>
  <si>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</si>
  <si>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</si>
  <si>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</si>
  <si>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</si>
  <si>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</si>
  <si>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</si>
  <si>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</si>
  <si>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</si>
  <si>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</si>
  <si>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</si>
  <si>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</si>
  <si>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</si>
  <si>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</si>
  <si>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</si>
  <si>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</si>
  <si>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</si>
  <si>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</si>
  <si>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</si>
  <si>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</si>
  <si>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</si>
  <si>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</si>
  <si>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</si>
  <si>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</si>
  <si>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</si>
  <si>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</si>
  <si>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</si>
  <si>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</si>
  <si>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</si>
  <si>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</si>
  <si>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</si>
  <si>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</si>
  <si>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</si>
  <si>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</si>
  <si>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</si>
  <si>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</si>
  <si>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</si>
  <si>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</si>
  <si>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</si>
  <si>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</si>
  <si>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</si>
  <si>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</si>
  <si>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</si>
  <si>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</si>
  <si>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</si>
  <si>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</si>
  <si>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</si>
  <si>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</si>
  <si>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</si>
  <si>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</si>
  <si>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</si>
  <si>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</si>
  <si>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</si>
  <si>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</si>
  <si>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</si>
  <si>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</si>
  <si>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</si>
  <si>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</si>
  <si>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</si>
  <si>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</si>
  <si>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</si>
  <si>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</si>
  <si>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</si>
  <si>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</si>
  <si>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</si>
  <si>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</si>
  <si>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</si>
  <si>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</si>
  <si>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</si>
  <si>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</si>
  <si>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</si>
  <si>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</si>
  <si>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</si>
  <si>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</si>
  <si>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</si>
  <si>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</si>
  <si>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</si>
  <si>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</si>
  <si>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</si>
  <si>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</si>
  <si>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</si>
  <si>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</si>
  <si>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</si>
  <si>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</si>
  <si>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</si>
  <si>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</si>
  <si>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</si>
  <si>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</si>
  <si>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</si>
  <si>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</si>
  <si>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</si>
  <si>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</si>
  <si>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</si>
  <si>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</si>
  <si>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</si>
  <si>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</si>
  <si>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</si>
  <si>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</si>
  <si>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</si>
  <si>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</si>
  <si>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</si>
  <si>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</si>
  <si>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</si>
  <si>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</si>
  <si>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</si>
  <si>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</si>
  <si>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</si>
  <si>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</si>
  <si>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</si>
  <si>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</si>
  <si>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</si>
  <si>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</si>
  <si>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</si>
  <si>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</si>
  <si>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</si>
  <si>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</si>
  <si>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</si>
  <si>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</si>
  <si>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</si>
  <si>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</si>
  <si>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</si>
  <si>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</si>
  <si>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</si>
  <si>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</si>
  <si>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</si>
  <si>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</si>
  <si>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</si>
  <si>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</si>
  <si>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</si>
  <si>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</si>
  <si>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</si>
  <si>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</si>
  <si>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</si>
  <si>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</si>
  <si>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</si>
  <si>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</si>
  <si>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</si>
  <si>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</si>
  <si>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</si>
  <si>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</si>
  <si>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</si>
  <si>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</si>
  <si>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</si>
  <si>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</si>
  <si>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</si>
  <si>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</si>
  <si>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</si>
  <si>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</si>
  <si>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</si>
  <si>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</si>
  <si>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</si>
  <si>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</si>
  <si>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</si>
  <si>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</si>
  <si>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</si>
  <si>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</si>
  <si>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</si>
  <si>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</si>
  <si>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</si>
  <si>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</si>
  <si>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</si>
  <si>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</si>
  <si>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</si>
  <si>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</si>
  <si>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</si>
  <si>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</si>
  <si>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</si>
  <si>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</si>
  <si>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</si>
  <si>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</si>
  <si>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</si>
  <si>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</si>
  <si>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</si>
  <si>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</si>
  <si>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</si>
  <si>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</si>
  <si>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</si>
  <si>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</si>
  <si>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</si>
  <si>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</si>
  <si>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</si>
  <si>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</si>
  <si>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</si>
  <si>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</si>
  <si>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</si>
  <si>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</si>
  <si>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</si>
  <si>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</si>
  <si>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</si>
  <si>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</si>
  <si>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</si>
  <si>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</si>
  <si>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</si>
  <si>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</si>
  <si>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</si>
  <si>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</si>
  <si>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</si>
  <si>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</si>
  <si>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</si>
  <si>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</si>
  <si>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</si>
  <si>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</si>
  <si>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</si>
  <si>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</si>
  <si>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</si>
  <si>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</si>
  <si>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</si>
  <si>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</si>
  <si>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</si>
  <si>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</si>
  <si>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</si>
  <si>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</si>
  <si>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</si>
  <si>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</si>
  <si>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</si>
  <si>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</si>
  <si>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</si>
  <si>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</si>
  <si>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</si>
  <si>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</si>
  <si>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</si>
  <si>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</si>
  <si>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</si>
  <si>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</si>
  <si>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</si>
  <si>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</si>
  <si>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</si>
  <si>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</si>
  <si>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</si>
  <si>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</si>
  <si>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</si>
  <si>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</si>
  <si>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</si>
  <si>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</si>
  <si>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</si>
  <si>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</si>
  <si>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</si>
  <si>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</si>
  <si>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</si>
  <si>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</si>
  <si>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</si>
  <si>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</si>
  <si>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</si>
  <si>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</si>
  <si>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</si>
  <si>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</si>
  <si>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</si>
  <si>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</si>
  <si>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</si>
  <si>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</si>
  <si>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</si>
  <si>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</si>
  <si>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</si>
  <si>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</si>
  <si>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</si>
  <si>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</si>
  <si>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</si>
  <si>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</si>
  <si>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</si>
  <si>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</si>
  <si>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</si>
  <si>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</si>
  <si>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</si>
  <si>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</si>
  <si>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</si>
  <si>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</si>
  <si>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</si>
  <si>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</si>
  <si>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</si>
  <si>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</si>
  <si>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</si>
  <si>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</si>
  <si>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</si>
  <si>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</si>
  <si>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</si>
  <si>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</si>
  <si>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</si>
  <si>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</si>
  <si>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</si>
  <si>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</si>
  <si>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</si>
  <si>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</si>
  <si>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</si>
  <si>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</si>
  <si>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</si>
  <si>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</si>
  <si>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</si>
  <si>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</si>
  <si>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</si>
  <si>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</si>
  <si>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</si>
  <si>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</si>
  <si>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</si>
  <si>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</si>
  <si>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</si>
  <si>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</si>
  <si>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</si>
  <si>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</si>
  <si>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</si>
  <si>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</si>
  <si>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</si>
  <si>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</si>
  <si>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</si>
  <si>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</si>
  <si>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</si>
  <si>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</si>
  <si>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</si>
  <si>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</si>
  <si>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</si>
  <si>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</si>
  <si>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</si>
  <si>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</si>
  <si>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</si>
  <si>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</si>
  <si>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</si>
  <si>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</si>
  <si>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</si>
  <si>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</si>
  <si>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</si>
  <si>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</si>
  <si>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</si>
  <si>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</si>
  <si>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</si>
  <si>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</si>
  <si>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</si>
  <si>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</si>
  <si>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</si>
  <si>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</si>
  <si>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</si>
  <si>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</si>
  <si>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</si>
  <si>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</si>
  <si>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</si>
  <si>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</si>
  <si>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</si>
  <si>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</si>
  <si>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</si>
  <si>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</si>
  <si>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</si>
  <si>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</si>
  <si>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</si>
  <si>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</si>
  <si>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</si>
  <si>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</si>
  <si>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</si>
  <si>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</si>
  <si>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</si>
  <si>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</si>
  <si>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</si>
  <si>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</si>
  <si>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</si>
  <si>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</si>
  <si>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</si>
  <si>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</si>
  <si>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</si>
  <si>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</si>
  <si>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</si>
  <si>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</si>
  <si>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</si>
  <si>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</si>
  <si>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</si>
  <si>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</si>
  <si>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</si>
  <si>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</si>
  <si>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</si>
  <si>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</si>
  <si>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</si>
  <si>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</si>
  <si>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</si>
  <si>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</si>
  <si>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</si>
  <si>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</si>
  <si>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</si>
  <si>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</si>
  <si>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</si>
  <si>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</si>
  <si>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</si>
  <si>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</si>
  <si>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</si>
  <si>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</si>
  <si>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</si>
  <si>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</si>
  <si>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</si>
  <si>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</si>
  <si>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</si>
  <si>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</si>
  <si>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</si>
  <si>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</si>
  <si>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</si>
  <si>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</si>
  <si>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</si>
  <si>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</si>
  <si>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</si>
  <si>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</si>
  <si>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</si>
  <si>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</si>
  <si>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</si>
  <si>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</si>
  <si>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</si>
  <si>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</si>
  <si>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</si>
  <si>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</si>
  <si>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</si>
  <si>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</si>
  <si>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</si>
  <si>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</si>
  <si>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</si>
  <si>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</si>
  <si>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</si>
  <si>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</si>
  <si>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</si>
  <si>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</si>
  <si>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</si>
  <si>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</si>
  <si>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</si>
  <si>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</si>
  <si>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</si>
  <si>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</si>
  <si>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</si>
  <si>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</si>
  <si>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</si>
  <si>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</si>
  <si>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</si>
  <si>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</si>
  <si>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</si>
  <si>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</si>
  <si>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</si>
  <si>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</si>
  <si>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</si>
  <si>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</si>
  <si>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</si>
  <si>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</si>
  <si>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</si>
  <si>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</si>
  <si>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</si>
  <si>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</si>
  <si>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</si>
  <si>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</si>
  <si>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</si>
  <si>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</si>
  <si>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</si>
  <si>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</si>
  <si>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</si>
  <si>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</si>
  <si>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</si>
  <si>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</si>
  <si>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</si>
  <si>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</si>
  <si>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</si>
  <si>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</si>
  <si>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</si>
  <si>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</si>
  <si>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</si>
  <si>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</si>
  <si>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</si>
  <si>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</si>
  <si>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</si>
  <si>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</si>
  <si>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</si>
  <si>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</si>
  <si>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</si>
  <si>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</si>
  <si>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</si>
  <si>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</si>
  <si>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</si>
  <si>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</si>
  <si>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</si>
  <si>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</si>
  <si>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</si>
  <si>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</si>
  <si>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</si>
  <si>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</si>
  <si>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</si>
  <si>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</si>
  <si>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</si>
  <si>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</si>
  <si>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</si>
  <si>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</si>
  <si>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</si>
  <si>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</si>
  <si>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</si>
  <si>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</si>
  <si>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</si>
  <si>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</si>
  <si>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</si>
  <si>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</si>
  <si>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</si>
  <si>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</si>
  <si>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</si>
  <si>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</si>
  <si>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</si>
  <si>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</si>
  <si>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</si>
  <si>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</si>
  <si>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</si>
  <si>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</si>
  <si>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</si>
  <si>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</si>
  <si>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</si>
  <si>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</si>
  <si>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</si>
  <si>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</si>
  <si>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</si>
  <si>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</si>
  <si>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</si>
  <si>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</si>
  <si>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</si>
  <si>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</si>
  <si>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</si>
  <si>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</si>
  <si>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</si>
  <si>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</si>
  <si>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</si>
  <si>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</si>
  <si>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</si>
  <si>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</si>
  <si>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</si>
  <si>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</si>
  <si>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</si>
  <si>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</si>
  <si>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</si>
  <si>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</si>
  <si>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</si>
  <si>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</si>
  <si>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</si>
  <si>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</si>
  <si>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</si>
  <si>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</si>
  <si>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</si>
  <si>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</si>
  <si>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</si>
  <si>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</si>
  <si>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</si>
  <si>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</si>
  <si>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</si>
  <si>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</si>
  <si>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</si>
  <si>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</si>
  <si>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</si>
  <si>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</si>
  <si>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</si>
  <si>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</si>
  <si>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</si>
  <si>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</si>
  <si>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</si>
  <si>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</si>
  <si>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</si>
  <si>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</si>
  <si>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</si>
  <si>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</si>
  <si>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</si>
  <si>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</si>
  <si>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</si>
  <si>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</si>
  <si>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</si>
  <si>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</si>
  <si>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</si>
  <si>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</si>
  <si>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</si>
  <si>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</si>
  <si>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</si>
  <si>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</si>
  <si>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</si>
  <si>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</si>
  <si>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</si>
  <si>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</si>
  <si>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</si>
  <si>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</si>
  <si>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</si>
  <si>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</si>
  <si>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</si>
  <si>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</si>
  <si>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</si>
  <si>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</si>
  <si>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</si>
  <si>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</si>
  <si>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</si>
  <si>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</si>
  <si>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</si>
  <si>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</si>
  <si>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</si>
  <si>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</si>
  <si>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</si>
  <si>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</si>
  <si>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</si>
  <si>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</si>
  <si>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</si>
  <si>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</si>
  <si>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</si>
  <si>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</si>
  <si>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</si>
  <si>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</si>
  <si>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</si>
  <si>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</si>
  <si>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</si>
  <si>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</si>
  <si>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</si>
  <si>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</si>
  <si>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</si>
  <si>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</si>
  <si>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</si>
  <si>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</si>
  <si>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</si>
  <si>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</si>
  <si>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</si>
  <si>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</si>
  <si>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</si>
  <si>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</si>
  <si>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</si>
  <si>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</si>
  <si>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</si>
  <si>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</si>
  <si>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</si>
  <si>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</si>
  <si>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</si>
  <si>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</si>
  <si>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</si>
  <si>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</si>
  <si>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</si>
  <si>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</si>
  <si>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</si>
  <si>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</si>
  <si>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</si>
  <si>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</si>
  <si>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</si>
  <si>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</si>
  <si>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</si>
  <si>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</si>
  <si>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</si>
  <si>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</si>
  <si>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</si>
  <si>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</si>
  <si>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</si>
  <si>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</si>
  <si>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</si>
  <si>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</si>
  <si>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</si>
  <si>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</si>
  <si>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</si>
  <si>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</si>
  <si>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</si>
  <si>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</si>
  <si>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</si>
  <si>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</si>
  <si>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</si>
  <si>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</si>
  <si>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</si>
  <si>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</si>
  <si>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</si>
  <si>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</si>
  <si>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</si>
  <si>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</si>
  <si>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</si>
  <si>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</si>
  <si>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</si>
  <si>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</si>
  <si>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</si>
  <si>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</si>
  <si>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</si>
  <si>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</si>
  <si>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</si>
  <si>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</si>
  <si>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</si>
  <si>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</si>
  <si>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</si>
  <si>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</si>
  <si>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</si>
  <si>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</si>
  <si>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</si>
  <si>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</si>
  <si>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</si>
  <si>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</si>
  <si>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</si>
  <si>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</si>
  <si>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</si>
  <si>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</si>
  <si>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</si>
  <si>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</si>
  <si>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</si>
  <si>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</si>
  <si>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</si>
  <si>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</si>
  <si>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</si>
  <si>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</si>
  <si>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</si>
  <si>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</si>
  <si>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</si>
  <si>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</si>
  <si>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</si>
  <si>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</si>
  <si>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</si>
  <si>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</si>
  <si>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</si>
  <si>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</si>
  <si>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</si>
  <si>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</si>
  <si>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</si>
  <si>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</si>
  <si>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</si>
  <si>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</si>
  <si>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</si>
  <si>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</si>
  <si>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</si>
  <si>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</si>
  <si>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</si>
  <si>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</si>
  <si>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</si>
  <si>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</si>
  <si>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</si>
  <si>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</si>
  <si>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</si>
  <si>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</si>
  <si>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</si>
  <si>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</si>
  <si>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</si>
  <si>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</si>
  <si>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</si>
  <si>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</si>
  <si>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</si>
  <si>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</si>
  <si>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</si>
  <si>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</si>
  <si>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</si>
  <si>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</si>
  <si>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</si>
  <si>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</si>
  <si>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</si>
  <si>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</si>
  <si>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</si>
  <si>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</si>
  <si>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</si>
  <si>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</si>
  <si>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</si>
  <si>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</si>
  <si>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</si>
  <si>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</si>
  <si>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</si>
  <si>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</si>
  <si>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</si>
  <si>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</si>
  <si>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</si>
  <si>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</si>
  <si>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</si>
  <si>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</si>
  <si>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</si>
  <si>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</si>
  <si>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</si>
  <si>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</si>
  <si>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</si>
  <si>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</si>
  <si>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</si>
  <si>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</si>
  <si>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</si>
  <si>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</si>
  <si>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</si>
  <si>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</si>
  <si>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</si>
  <si>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</si>
  <si>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</si>
  <si>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</si>
  <si>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</si>
  <si>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</si>
  <si>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</si>
  <si>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</si>
  <si>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</si>
  <si>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</si>
  <si>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</si>
  <si>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</si>
  <si>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</si>
  <si>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</si>
  <si>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</si>
  <si>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</si>
  <si>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</si>
  <si>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</si>
  <si>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</si>
  <si>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</si>
  <si>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</si>
  <si>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</si>
  <si>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</si>
  <si>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</si>
  <si>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</si>
  <si>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</si>
  <si>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</si>
  <si>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</si>
  <si>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</si>
  <si>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</si>
  <si>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</si>
  <si>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</si>
  <si>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</si>
  <si>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</si>
  <si>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</si>
  <si>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</si>
  <si>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</si>
  <si>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</si>
  <si>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</si>
  <si>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</si>
  <si>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</si>
  <si>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</si>
  <si>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</si>
  <si>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</si>
  <si>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</si>
  <si>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</si>
  <si>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</si>
  <si>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</si>
  <si>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</si>
  <si>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</si>
  <si>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</si>
  <si>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</si>
  <si>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</si>
  <si>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</si>
  <si>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</si>
  <si>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</si>
  <si>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</si>
  <si>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</si>
  <si>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</si>
  <si>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</si>
  <si>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</si>
  <si>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</si>
  <si>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</si>
  <si>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</si>
  <si>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</si>
  <si>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</si>
  <si>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</si>
  <si>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</si>
  <si>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</si>
  <si>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</si>
  <si>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</si>
  <si>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</si>
  <si>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</si>
  <si>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</si>
  <si>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</si>
  <si>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</si>
  <si>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</si>
  <si>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</si>
  <si>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</si>
  <si>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</si>
  <si>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</si>
  <si>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</si>
  <si>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</si>
  <si>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</si>
  <si>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</si>
  <si>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</si>
  <si>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</si>
  <si>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</si>
  <si>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</si>
  <si>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</si>
  <si>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</si>
  <si>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</si>
  <si>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</si>
  <si>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</si>
  <si>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</si>
  <si>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</si>
  <si>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</si>
  <si>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</si>
  <si>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</si>
  <si>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</si>
  <si>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</si>
  <si>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</si>
  <si>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</si>
  <si>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</si>
  <si>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</si>
  <si>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</si>
  <si>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</si>
  <si>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</si>
  <si>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</si>
  <si>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</si>
  <si>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</si>
  <si>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</si>
  <si>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</si>
  <si>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</si>
  <si>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</si>
  <si>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</si>
  <si>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</si>
  <si>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</si>
  <si>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</si>
  <si>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</si>
  <si>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</si>
  <si>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</si>
  <si>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</si>
  <si>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</si>
  <si>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</si>
  <si>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</si>
  <si>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</si>
  <si>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</si>
  <si>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</si>
  <si>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</si>
  <si>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</si>
  <si>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</si>
  <si>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</si>
  <si>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</si>
  <si>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</si>
  <si>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</si>
  <si>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</si>
  <si>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</si>
  <si>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</si>
  <si>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</si>
  <si>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</si>
  <si>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</si>
  <si>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</si>
  <si>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</si>
  <si>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</si>
  <si>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</si>
  <si>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</si>
  <si>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</si>
  <si>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</si>
  <si>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</si>
  <si>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</si>
  <si>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</si>
  <si>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</si>
  <si>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</si>
  <si>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</si>
  <si>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</si>
  <si>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</si>
  <si>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</si>
  <si>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</si>
  <si>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</si>
  <si>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</si>
  <si>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</si>
  <si>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</si>
  <si>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</si>
  <si>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</si>
  <si>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</si>
  <si>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</si>
  <si>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</si>
  <si>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</si>
  <si>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</si>
  <si>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</si>
  <si>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</si>
  <si>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</si>
  <si>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</si>
  <si>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</si>
  <si>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</si>
  <si>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</si>
  <si>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</si>
  <si>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</si>
  <si>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</si>
  <si>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</si>
  <si>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</si>
  <si>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</si>
  <si>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</si>
  <si>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</si>
  <si>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</si>
  <si>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</si>
  <si>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</si>
  <si>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</si>
  <si>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</si>
  <si>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</si>
  <si>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</si>
  <si>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</si>
  <si>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</si>
  <si>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</si>
  <si>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</si>
  <si>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</si>
  <si>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</si>
  <si>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</si>
  <si>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</si>
  <si>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</si>
  <si>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</si>
  <si>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</si>
  <si>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</si>
  <si>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</si>
  <si>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</si>
  <si>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</si>
  <si>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</si>
  <si>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</si>
  <si>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</si>
  <si>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</si>
  <si>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</si>
  <si>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</si>
  <si>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</si>
  <si>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</si>
  <si>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</si>
  <si>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</si>
  <si>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</si>
  <si>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</si>
  <si>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</si>
  <si>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</si>
  <si>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</si>
  <si>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</si>
  <si>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</si>
  <si>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</si>
  <si>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</si>
  <si>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</si>
  <si>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</si>
  <si>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</si>
  <si>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</si>
  <si>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</si>
  <si>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</si>
  <si>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</si>
  <si>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</si>
  <si>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</si>
  <si>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</si>
  <si>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</si>
  <si>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</si>
  <si>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</si>
  <si>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</si>
  <si>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</si>
  <si>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</si>
  <si>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</si>
  <si>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</si>
  <si>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</si>
  <si>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</si>
  <si>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</si>
  <si>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</si>
  <si>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</si>
  <si>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</si>
  <si>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</si>
  <si>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</si>
  <si>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</si>
  <si>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</si>
  <si>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</si>
  <si>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</si>
  <si>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</si>
  <si>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</si>
  <si>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</si>
  <si>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</si>
  <si>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</si>
  <si>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</si>
  <si>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</si>
  <si>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</si>
  <si>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</si>
  <si>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</si>
  <si>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</si>
  <si>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</si>
  <si>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</si>
  <si>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</si>
  <si>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</si>
  <si>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</si>
  <si>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</si>
  <si>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</si>
  <si>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</si>
  <si>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</si>
  <si>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</si>
  <si>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</si>
  <si>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</si>
  <si>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</si>
  <si>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</si>
  <si>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</si>
  <si>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</si>
  <si>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</si>
  <si>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</si>
  <si>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</si>
  <si>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</si>
  <si>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</si>
  <si>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</si>
  <si>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</si>
  <si>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</si>
  <si>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</si>
  <si>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</si>
  <si>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</si>
  <si>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</si>
  <si>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</si>
  <si>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</si>
  <si>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</si>
  <si>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</si>
  <si>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</si>
  <si>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</si>
  <si>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</si>
  <si>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</si>
  <si>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</si>
  <si>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</si>
  <si>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</si>
  <si>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</si>
  <si>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</si>
  <si>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</si>
  <si>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</si>
  <si>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</si>
  <si>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</si>
  <si>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</si>
  <si>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</si>
  <si>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</si>
  <si>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</si>
  <si>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</si>
  <si>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</si>
  <si>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</si>
  <si>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</si>
  <si>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</si>
  <si>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</si>
  <si>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</si>
  <si>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</si>
  <si>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</si>
  <si>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</si>
  <si>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</si>
  <si>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</si>
  <si>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</si>
  <si>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</si>
  <si>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</si>
  <si>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</si>
  <si>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</si>
  <si>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</si>
  <si>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</si>
  <si>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</si>
  <si>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</si>
  <si>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</si>
  <si>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</si>
  <si>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</si>
  <si>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</si>
  <si>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</si>
  <si>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</si>
  <si>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</si>
  <si>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</si>
  <si>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</si>
  <si>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</si>
  <si>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</si>
  <si>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</si>
  <si>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</si>
  <si>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</si>
  <si>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</si>
  <si>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</si>
  <si>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</si>
  <si>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</si>
  <si>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</si>
  <si>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</si>
  <si>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</si>
  <si>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</si>
  <si>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</si>
  <si>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</si>
  <si>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</si>
  <si>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</si>
  <si>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</si>
  <si>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</si>
  <si>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</si>
  <si>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</si>
  <si>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</si>
  <si>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</si>
  <si>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</si>
  <si>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</si>
  <si>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</si>
  <si>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</si>
  <si>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</si>
  <si>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</si>
  <si>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</si>
  <si>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</si>
  <si>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</si>
  <si>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</si>
  <si>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</si>
  <si>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</si>
  <si>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</si>
  <si>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</si>
  <si>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</si>
  <si>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</si>
  <si>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</si>
  <si>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</si>
  <si>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</si>
  <si>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</si>
  <si>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</si>
  <si>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</si>
  <si>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</si>
  <si>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</si>
  <si>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</si>
  <si>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</si>
  <si>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</si>
  <si>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</si>
  <si>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</si>
  <si>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</si>
  <si>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</si>
  <si>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</si>
  <si>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</si>
  <si>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</si>
  <si>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</si>
  <si>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</si>
  <si>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</si>
  <si>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</si>
  <si>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</si>
  <si>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</si>
  <si>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</si>
  <si>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</si>
  <si>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</si>
  <si>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</si>
  <si>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</si>
  <si>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</si>
  <si>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</si>
  <si>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</si>
  <si>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</si>
  <si>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</si>
  <si>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</si>
  <si>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</si>
  <si>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</si>
  <si>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</si>
  <si>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</si>
  <si>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</si>
  <si>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</si>
  <si>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</si>
  <si>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</si>
  <si>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</si>
  <si>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</si>
  <si>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</si>
  <si>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</si>
  <si>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</si>
  <si>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</si>
  <si>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</si>
  <si>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</si>
  <si>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</si>
  <si>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</si>
  <si>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</si>
  <si>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</si>
  <si>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</si>
  <si>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</si>
  <si>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</si>
  <si>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</si>
  <si>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</si>
  <si>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</si>
  <si>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</si>
  <si>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</si>
  <si>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</si>
  <si>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</si>
  <si>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</si>
  <si>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</si>
  <si>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</si>
  <si>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</si>
  <si>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</si>
  <si>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</si>
  <si>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</si>
  <si>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</si>
  <si>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</si>
  <si>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</si>
  <si>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</si>
  <si>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</si>
  <si>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</si>
  <si>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</si>
  <si>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</si>
  <si>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</si>
  <si>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</si>
  <si>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</si>
  <si>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</si>
  <si>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</si>
  <si>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</si>
  <si>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</si>
  <si>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</si>
  <si>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</si>
  <si>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</si>
  <si>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</si>
  <si>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</si>
  <si>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</si>
  <si>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</si>
  <si>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</si>
  <si>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</si>
  <si>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</si>
  <si>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</si>
  <si>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</si>
  <si>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</si>
  <si>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</si>
  <si>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</si>
  <si>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</si>
  <si>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</si>
  <si>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</si>
  <si>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</si>
  <si>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</si>
  <si>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</si>
  <si>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</si>
  <si>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</si>
  <si>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</si>
  <si>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</si>
  <si>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</si>
  <si>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</si>
  <si>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</si>
  <si>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</si>
  <si>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</si>
  <si>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</si>
  <si>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</si>
  <si>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</si>
  <si>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</si>
  <si>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</si>
  <si>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</si>
  <si>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</si>
  <si>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</si>
  <si>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</si>
  <si>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</si>
  <si>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</si>
  <si>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</si>
  <si>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</si>
  <si>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</si>
  <si>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</si>
  <si>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</si>
  <si>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</si>
  <si>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</si>
  <si>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</si>
  <si>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</si>
  <si>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</si>
  <si>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</si>
  <si>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</si>
  <si>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</si>
  <si>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</si>
  <si>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</si>
  <si>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</si>
  <si>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</si>
  <si>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</si>
  <si>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</si>
  <si>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</si>
  <si>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</si>
  <si>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</si>
  <si>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</si>
  <si>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</si>
  <si>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</si>
  <si>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</si>
  <si>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</si>
  <si>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</si>
  <si>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</si>
  <si>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</si>
  <si>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</si>
  <si>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</si>
  <si>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</si>
  <si>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</si>
  <si>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</si>
  <si>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</si>
  <si>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</si>
  <si>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</si>
  <si>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</si>
  <si>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</si>
  <si>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</si>
  <si>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</si>
  <si>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</si>
  <si>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</si>
  <si>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</si>
  <si>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</si>
  <si>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</si>
  <si>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</si>
  <si>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</si>
  <si>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</si>
  <si>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</si>
  <si>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</si>
  <si>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</si>
  <si>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</si>
  <si>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</si>
  <si>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</si>
  <si>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</si>
  <si>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</si>
  <si>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</si>
  <si>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</si>
  <si>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</si>
  <si>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</si>
  <si>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</si>
  <si>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</si>
  <si>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</si>
  <si>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</si>
  <si>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</si>
  <si>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</si>
  <si>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</si>
  <si>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</si>
  <si>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</si>
  <si>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</si>
  <si>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</si>
  <si>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</si>
  <si>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</si>
  <si>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</si>
  <si>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</si>
  <si>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</si>
  <si>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</si>
  <si>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</si>
  <si>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</si>
  <si>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</si>
  <si>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</si>
  <si>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</si>
  <si>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</si>
  <si>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</si>
  <si>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</si>
  <si>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</si>
  <si>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</si>
  <si>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</si>
  <si>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</si>
  <si>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</si>
  <si>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</si>
  <si>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</si>
  <si>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</si>
  <si>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</si>
  <si>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</si>
  <si>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</si>
  <si>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</si>
  <si>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</si>
  <si>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</si>
  <si>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</si>
  <si>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</si>
  <si>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</si>
  <si>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</si>
  <si>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</si>
  <si>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</si>
  <si>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</si>
  <si>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</si>
  <si>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</si>
  <si>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</si>
  <si>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</si>
  <si>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</si>
  <si>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</si>
  <si>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</si>
  <si>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</si>
  <si>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</si>
  <si>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</si>
  <si>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</si>
  <si>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</si>
  <si>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</si>
  <si>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</si>
  <si>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</si>
  <si>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</si>
  <si>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</si>
  <si>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</si>
  <si>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</si>
  <si>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</si>
  <si>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</si>
  <si>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</si>
  <si>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</si>
  <si>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</si>
  <si>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</si>
  <si>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</si>
  <si>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</si>
  <si>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</si>
  <si>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</si>
  <si>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</si>
  <si>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</si>
  <si>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</si>
  <si>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</si>
  <si>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</si>
  <si>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</si>
  <si>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</si>
  <si>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</si>
  <si>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</si>
  <si>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</si>
  <si>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</si>
  <si>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</si>
  <si>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</si>
  <si>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</si>
  <si>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</si>
  <si>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</si>
  <si>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</si>
  <si>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</si>
  <si>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</si>
  <si>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</si>
  <si>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</si>
  <si>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</si>
  <si>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</si>
  <si>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</si>
  <si>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</si>
  <si>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</si>
  <si>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</si>
  <si>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</si>
  <si>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</si>
  <si>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</si>
  <si>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</si>
  <si>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</si>
  <si>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</si>
  <si>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</si>
  <si>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</si>
  <si>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</si>
  <si>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</si>
  <si>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</si>
  <si>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</si>
  <si>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</si>
  <si>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</si>
  <si>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</si>
  <si>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</si>
  <si>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</si>
  <si>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</si>
  <si>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</si>
  <si>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</si>
  <si>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</si>
  <si>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</si>
  <si>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</si>
  <si>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</si>
  <si>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</si>
  <si>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</si>
  <si>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</si>
  <si>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</si>
  <si>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</si>
  <si>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</si>
  <si>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</si>
  <si>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</si>
  <si>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</si>
  <si>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</si>
  <si>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</si>
  <si>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</si>
  <si>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</si>
  <si>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</si>
  <si>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</si>
  <si>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</si>
  <si>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</si>
  <si>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</si>
  <si>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</si>
  <si>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</si>
  <si>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</si>
  <si>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</si>
  <si>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</si>
  <si>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</si>
  <si>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</si>
  <si>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</si>
  <si>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</si>
  <si>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</si>
  <si>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</si>
  <si>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</si>
  <si>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</si>
  <si>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</si>
  <si>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</si>
  <si>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</si>
  <si>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</si>
  <si>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</si>
  <si>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</si>
  <si>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</si>
  <si>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</si>
  <si>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</si>
  <si>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</si>
  <si>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</si>
  <si>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</si>
  <si>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</si>
  <si>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</si>
  <si>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</si>
  <si>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</si>
  <si>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</si>
  <si>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</si>
  <si>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</si>
  <si>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</si>
  <si>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</si>
  <si>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</si>
  <si>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</si>
  <si>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</si>
  <si>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</si>
  <si>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</si>
  <si>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</si>
  <si>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</si>
  <si>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</si>
  <si>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</si>
  <si>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</si>
  <si>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</si>
  <si>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</si>
  <si>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</si>
  <si>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</si>
  <si>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</si>
  <si>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</si>
  <si>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</si>
  <si>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</si>
  <si>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</si>
  <si>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</si>
  <si>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</si>
  <si>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</si>
  <si>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</si>
  <si>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</si>
  <si>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</si>
  <si>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</si>
  <si>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</si>
  <si>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</si>
  <si>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</si>
  <si>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</si>
  <si>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</si>
  <si>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</si>
  <si>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</si>
  <si>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</si>
  <si>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</si>
  <si>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</si>
  <si>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</si>
  <si>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</si>
  <si>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</si>
  <si>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</si>
  <si>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</si>
  <si>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</si>
  <si>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</si>
  <si>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</si>
  <si>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</si>
  <si>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</si>
  <si>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</si>
  <si>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</si>
  <si>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</si>
  <si>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</si>
  <si>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</si>
  <si>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</si>
  <si>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</si>
  <si>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</si>
  <si>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</si>
  <si>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</si>
  <si>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</si>
  <si>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</si>
  <si>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</si>
  <si>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</si>
  <si>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</si>
  <si>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</si>
  <si>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</si>
  <si>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</si>
  <si>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</si>
  <si>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</si>
  <si>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</si>
  <si>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</si>
  <si>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</si>
  <si>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</si>
  <si>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</si>
  <si>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</si>
  <si>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</si>
  <si>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</si>
  <si>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</si>
  <si>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</si>
  <si>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</si>
  <si>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</si>
  <si>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</si>
  <si>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</si>
  <si>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</si>
  <si>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</si>
  <si>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</si>
  <si>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</si>
  <si>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</si>
  <si>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</si>
  <si>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</si>
  <si>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</si>
  <si>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</si>
  <si>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</si>
  <si>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</si>
  <si>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</si>
  <si>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</si>
  <si>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</si>
  <si>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</si>
  <si>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</si>
  <si>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</si>
  <si>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</si>
  <si>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</si>
  <si>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</si>
  <si>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</si>
  <si>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</si>
  <si>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</si>
  <si>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</si>
  <si>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</si>
  <si>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</si>
  <si>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</si>
  <si>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</si>
  <si>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</si>
  <si>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</si>
  <si>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</si>
  <si>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</si>
  <si>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</si>
  <si>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</si>
  <si>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</si>
  <si>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</si>
  <si>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</si>
  <si>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</si>
  <si>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</si>
  <si>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</si>
  <si>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</si>
  <si>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</si>
  <si>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</si>
  <si>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</si>
  <si>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</si>
  <si>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</si>
  <si>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</si>
  <si>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</si>
  <si>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</si>
  <si>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</si>
  <si>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</si>
  <si>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</si>
  <si>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</si>
  <si>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</si>
  <si>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</si>
  <si>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</si>
  <si>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</si>
  <si>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</si>
  <si>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</si>
  <si>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</si>
  <si>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</si>
  <si>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</si>
  <si>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</si>
  <si>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</si>
  <si>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</si>
  <si>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</si>
  <si>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</si>
  <si>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</si>
  <si>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</si>
  <si>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</si>
  <si>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</si>
  <si>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</si>
  <si>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</si>
  <si>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</si>
  <si>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</si>
  <si>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</si>
  <si>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</si>
  <si>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</si>
  <si>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</si>
  <si>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</si>
  <si>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</si>
  <si>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</si>
  <si>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</si>
  <si>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</si>
  <si>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</si>
  <si>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</si>
  <si>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</si>
  <si>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</si>
  <si>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</si>
  <si>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</si>
  <si>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</si>
  <si>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</si>
  <si>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</si>
  <si>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</si>
  <si>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</si>
  <si>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</si>
  <si>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</si>
  <si>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</si>
  <si>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</si>
  <si>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</si>
  <si>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</si>
  <si>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</si>
  <si>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</si>
  <si>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</si>
  <si>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</si>
  <si>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</si>
  <si>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</si>
  <si>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</si>
  <si>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</si>
  <si>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</si>
  <si>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</si>
  <si>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</si>
  <si>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</si>
  <si>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</si>
  <si>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</si>
  <si>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</si>
  <si>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</si>
  <si>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</si>
  <si>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</si>
  <si>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</si>
  <si>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</si>
  <si>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</si>
  <si>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</si>
  <si>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</si>
  <si>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</si>
  <si>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</si>
  <si>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</si>
  <si>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</si>
  <si>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</si>
  <si>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</si>
  <si>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</si>
  <si>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</si>
  <si>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</si>
  <si>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</si>
  <si>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</si>
  <si>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</si>
  <si>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</si>
  <si>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</si>
  <si>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</si>
  <si>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</si>
  <si>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</si>
  <si>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</si>
  <si>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</si>
  <si>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</si>
  <si>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</si>
  <si>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</si>
  <si>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</si>
  <si>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</si>
  <si>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</si>
  <si>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</si>
  <si>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</si>
  <si>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</si>
  <si>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</si>
  <si>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</si>
  <si>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</si>
  <si>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</si>
  <si>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</si>
  <si>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</si>
  <si>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</si>
  <si>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</si>
  <si>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</si>
  <si>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</si>
  <si>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</si>
  <si>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</si>
  <si>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</si>
  <si>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</si>
  <si>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</si>
  <si>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</si>
  <si>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</si>
  <si>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</si>
  <si>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</si>
  <si>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</si>
  <si>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</si>
  <si>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</si>
  <si>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</si>
  <si>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</si>
  <si>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</si>
  <si>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</si>
  <si>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</si>
  <si>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</si>
  <si>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</si>
  <si>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</si>
  <si>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</si>
  <si>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</si>
  <si>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</si>
  <si>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</si>
  <si>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</si>
  <si>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</si>
  <si>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</si>
  <si>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</si>
  <si>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</si>
  <si>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</si>
  <si>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</si>
  <si>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</si>
  <si>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</si>
  <si>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</si>
  <si>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</si>
  <si>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</si>
  <si>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</si>
  <si>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</si>
  <si>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</si>
  <si>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</si>
  <si>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</si>
  <si>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</si>
  <si>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</si>
  <si>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</si>
  <si>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</si>
  <si>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</si>
  <si>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</si>
  <si>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</si>
  <si>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</si>
  <si>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</si>
  <si>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</si>
  <si>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</si>
  <si>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</si>
  <si>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</si>
  <si>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</si>
  <si>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</si>
  <si>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</si>
  <si>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</si>
  <si>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</si>
  <si>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</si>
  <si>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</si>
  <si>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</si>
  <si>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</si>
  <si>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</si>
  <si>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</si>
  <si>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</si>
  <si>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</si>
  <si>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</si>
  <si>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</si>
  <si>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</si>
  <si>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</si>
  <si>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</si>
  <si>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</si>
  <si>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</si>
  <si>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</si>
  <si>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</si>
  <si>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</si>
  <si>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</si>
  <si>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</si>
  <si>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</si>
  <si>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</si>
  <si>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</si>
  <si>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</si>
  <si>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</si>
  <si>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</si>
  <si>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</si>
  <si>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</si>
  <si>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</si>
  <si>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</si>
  <si>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</si>
  <si>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</si>
  <si>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</si>
  <si>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</si>
  <si>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</si>
  <si>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</si>
  <si>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</si>
  <si>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</si>
  <si>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</si>
  <si>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</si>
  <si>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</si>
  <si>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</si>
  <si>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</si>
  <si>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</si>
  <si>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</si>
  <si>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</si>
  <si>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</si>
  <si>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</si>
  <si>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</si>
  <si>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</si>
  <si>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</si>
  <si>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</si>
  <si>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</si>
  <si>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</si>
  <si>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</si>
  <si>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</si>
  <si>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</si>
  <si>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</si>
  <si>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</si>
  <si>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</si>
  <si>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</si>
  <si>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</si>
  <si>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</si>
  <si>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</si>
  <si>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</si>
  <si>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</si>
  <si>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</si>
  <si>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</si>
  <si>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</si>
  <si>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</si>
  <si>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</si>
  <si>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</si>
  <si>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</si>
  <si>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</si>
  <si>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</si>
  <si>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</si>
  <si>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</si>
  <si>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</si>
  <si>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</si>
  <si>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</si>
  <si>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</si>
  <si>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</si>
  <si>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</si>
  <si>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</si>
  <si>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</si>
  <si>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</si>
  <si>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</si>
  <si>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</si>
  <si>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</si>
  <si>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</si>
  <si>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</si>
  <si>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</si>
  <si>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</si>
  <si>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</si>
  <si>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</si>
  <si>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</si>
  <si>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</si>
  <si>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</si>
  <si>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</si>
  <si>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</si>
  <si>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</si>
  <si>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</si>
  <si>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</si>
  <si>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</si>
  <si>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</si>
  <si>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</si>
  <si>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</si>
  <si>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</si>
  <si>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</si>
  <si>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</si>
  <si>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</si>
  <si>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</si>
  <si>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</si>
  <si>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</si>
  <si>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</si>
  <si>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</si>
  <si>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</si>
  <si>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</si>
  <si>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</si>
  <si>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</si>
  <si>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</si>
  <si>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</si>
  <si>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</si>
  <si>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</si>
  <si>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</si>
  <si>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</si>
  <si>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</si>
  <si>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</si>
  <si>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</si>
  <si>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</si>
  <si>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</si>
  <si>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</si>
  <si>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</si>
  <si>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</si>
  <si>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</si>
  <si>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</si>
  <si>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</si>
  <si>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</si>
  <si>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</si>
  <si>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</si>
  <si>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</si>
  <si>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</si>
  <si>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</si>
  <si>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</si>
  <si>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</si>
  <si>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</si>
  <si>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</si>
  <si>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</si>
  <si>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</si>
  <si>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</si>
  <si>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</si>
  <si>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</si>
  <si>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</si>
  <si>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</si>
  <si>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</si>
  <si>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</si>
  <si>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</si>
  <si>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</si>
  <si>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</si>
  <si>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</si>
  <si>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</si>
  <si>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</si>
  <si>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</si>
  <si>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</si>
  <si>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</si>
  <si>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</si>
  <si>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</si>
  <si>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</si>
  <si>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</si>
  <si>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</si>
  <si>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</si>
  <si>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</si>
  <si>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</si>
  <si>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</si>
  <si>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</si>
  <si>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</si>
  <si>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</si>
  <si>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</si>
  <si>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</si>
  <si>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</si>
  <si>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</si>
  <si>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</si>
  <si>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</si>
  <si>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</si>
  <si>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</si>
  <si>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</si>
  <si>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</si>
  <si>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</si>
  <si>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</si>
  <si>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</si>
  <si>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</si>
  <si>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</si>
  <si>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</si>
  <si>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</si>
  <si>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</si>
  <si>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</si>
  <si>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</si>
  <si>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</si>
  <si>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</si>
  <si>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</si>
  <si>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</si>
  <si>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</si>
  <si>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</si>
  <si>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</si>
  <si>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</si>
  <si>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</si>
  <si>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</si>
  <si>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</si>
  <si>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</si>
  <si>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</si>
  <si>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</si>
  <si>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</si>
  <si>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</si>
  <si>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</si>
  <si>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</si>
  <si>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</si>
  <si>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</si>
  <si>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</si>
  <si>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</si>
  <si>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</si>
  <si>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</si>
  <si>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</si>
  <si>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</si>
  <si>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</si>
  <si>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</si>
  <si>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</si>
  <si>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</si>
  <si>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</si>
  <si>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</si>
  <si>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</si>
  <si>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</si>
  <si>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</si>
  <si>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</si>
  <si>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</si>
  <si>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</si>
  <si>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</si>
  <si>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</si>
  <si>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</si>
  <si>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</si>
  <si>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</si>
  <si>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</si>
  <si>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</si>
  <si>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</si>
  <si>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</si>
  <si>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</si>
  <si>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</si>
  <si>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</si>
  <si>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</si>
  <si>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</si>
  <si>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</si>
  <si>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</si>
  <si>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</si>
  <si>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</si>
  <si>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</si>
  <si>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</si>
  <si>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</si>
  <si>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</si>
  <si>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</si>
  <si>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</si>
  <si>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</si>
  <si>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</si>
  <si>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</si>
  <si>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</si>
  <si>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</si>
  <si>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</si>
  <si>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</si>
  <si>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</si>
  <si>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</si>
  <si>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</si>
  <si>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</si>
  <si>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</si>
  <si>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</si>
  <si>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</si>
  <si>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</si>
  <si>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</si>
  <si>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</si>
  <si>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</si>
  <si>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</si>
  <si>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</si>
  <si>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</si>
  <si>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</si>
  <si>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</si>
  <si>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</si>
  <si>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</si>
  <si>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</si>
  <si>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</si>
  <si>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</si>
  <si>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</si>
  <si>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</si>
  <si>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</si>
  <si>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</si>
  <si>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</si>
  <si>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</si>
  <si>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</si>
  <si>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</si>
  <si>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</si>
  <si>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</si>
  <si>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</si>
  <si>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</si>
  <si>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</si>
  <si>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</si>
  <si>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</si>
  <si>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</si>
  <si>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</si>
  <si>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</si>
  <si>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</si>
  <si>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</si>
  <si>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</si>
  <si>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</si>
  <si>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</si>
  <si>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</si>
  <si>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</si>
  <si>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</si>
  <si>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</si>
  <si>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</si>
  <si>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</si>
  <si>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</si>
  <si>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</si>
  <si>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</si>
  <si>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</si>
  <si>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</si>
  <si>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</si>
  <si>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</si>
  <si>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</si>
  <si>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</si>
  <si>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</si>
  <si>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</si>
  <si>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</si>
  <si>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</si>
  <si>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</si>
  <si>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</si>
  <si>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</si>
  <si>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</si>
  <si>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</si>
  <si>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</si>
  <si>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</si>
  <si>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</si>
  <si>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</si>
  <si>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</si>
  <si>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</si>
  <si>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</si>
  <si>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</si>
  <si>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</si>
  <si>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</si>
  <si>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</si>
  <si>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</si>
  <si>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</si>
  <si>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</si>
  <si>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</si>
  <si>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</si>
  <si>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</si>
  <si>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</si>
  <si>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</si>
  <si>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</si>
  <si>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</si>
  <si>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</si>
  <si>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</si>
  <si>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</si>
  <si>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</si>
  <si>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</si>
  <si>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</si>
  <si>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</si>
  <si>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</si>
  <si>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</si>
  <si>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</si>
  <si>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</si>
  <si>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</si>
  <si>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</si>
  <si>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</si>
  <si>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</si>
  <si>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</si>
  <si>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</si>
  <si>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</si>
  <si>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</si>
  <si>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</si>
  <si>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</si>
  <si>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</si>
  <si>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</si>
  <si>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</si>
  <si>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</si>
  <si>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</si>
  <si>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</si>
  <si>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</si>
  <si>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</si>
  <si>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</si>
  <si>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</si>
  <si>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</si>
  <si>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</si>
  <si>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</si>
  <si>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</si>
  <si>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</si>
  <si>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</si>
  <si>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</si>
  <si>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</si>
  <si>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</si>
  <si>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</si>
  <si>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</si>
  <si>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</si>
  <si>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</si>
  <si>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</si>
  <si>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</si>
  <si>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</si>
  <si>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</si>
  <si>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</si>
  <si>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</si>
  <si>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</si>
  <si>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</si>
  <si>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</si>
  <si>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</si>
  <si>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</si>
  <si>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</si>
  <si>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</si>
  <si>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</si>
  <si>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</si>
  <si>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</si>
  <si>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</si>
  <si>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</si>
  <si>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</si>
  <si>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</si>
  <si>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</si>
  <si>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</si>
  <si>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</si>
  <si>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</si>
  <si>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</si>
  <si>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</si>
  <si>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</si>
  <si>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</si>
  <si>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</si>
  <si>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</si>
  <si>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</si>
  <si>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</si>
  <si>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</si>
  <si>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</si>
  <si>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</si>
  <si>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</si>
  <si>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</si>
  <si>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</si>
  <si>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</si>
  <si>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</si>
  <si>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</si>
  <si>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</si>
  <si>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</si>
  <si>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</si>
  <si>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</si>
  <si>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</si>
  <si>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</si>
  <si>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</si>
  <si>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</si>
  <si>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</si>
  <si>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</si>
  <si>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</si>
  <si>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</si>
  <si>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</si>
  <si>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</si>
  <si>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</si>
  <si>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</si>
  <si>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</si>
  <si>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</si>
  <si>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</si>
  <si>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</si>
  <si>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</si>
  <si>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</si>
  <si>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</si>
  <si>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</si>
  <si>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</si>
  <si>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</si>
  <si>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</si>
  <si>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</si>
  <si>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</si>
  <si>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</si>
  <si>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</si>
  <si>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</si>
  <si>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</si>
  <si>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</si>
  <si>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</si>
  <si>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</si>
  <si>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</si>
  <si>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</si>
  <si>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</si>
  <si>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</si>
  <si>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</si>
  <si>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</si>
  <si>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</si>
  <si>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</si>
  <si>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</si>
  <si>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</si>
  <si>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</si>
  <si>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</si>
  <si>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</si>
  <si>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</si>
  <si>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</si>
  <si>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</si>
  <si>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</si>
  <si>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</si>
  <si>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</si>
  <si>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</si>
  <si>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</si>
  <si>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</si>
  <si>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</si>
  <si>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</si>
  <si>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</si>
  <si>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</si>
  <si>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</si>
  <si>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</si>
  <si>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</si>
  <si>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</si>
  <si>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</si>
  <si>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</si>
  <si>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</si>
  <si>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</si>
  <si>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</si>
  <si>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</si>
  <si>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</si>
  <si>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</si>
  <si>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</si>
  <si>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</si>
  <si>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</si>
  <si>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</si>
  <si>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</si>
  <si>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</si>
  <si>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</si>
  <si>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</si>
  <si>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</si>
  <si>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</si>
  <si>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</si>
  <si>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</si>
  <si>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</si>
  <si>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</si>
  <si>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</si>
  <si>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</si>
  <si>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</si>
  <si>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</si>
  <si>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</si>
  <si>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</si>
  <si>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</si>
  <si>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</si>
  <si>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</si>
  <si>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</si>
  <si>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</si>
  <si>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</si>
  <si>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</si>
  <si>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</si>
  <si>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</si>
  <si>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</si>
  <si>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</si>
  <si>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</si>
  <si>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</si>
  <si>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</si>
  <si>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</si>
  <si>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</si>
  <si>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</si>
  <si>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</si>
  <si>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</si>
  <si>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</si>
  <si>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</si>
  <si>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</si>
  <si>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</si>
  <si>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</si>
  <si>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</si>
  <si>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</si>
  <si>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</si>
  <si>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</si>
  <si>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</si>
  <si>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</si>
  <si>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</si>
  <si>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</si>
  <si>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</si>
  <si>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</si>
  <si>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</si>
  <si>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</si>
  <si>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</si>
  <si>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</si>
  <si>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</si>
  <si>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</si>
  <si>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</si>
  <si>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</si>
  <si>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</si>
  <si>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</si>
  <si>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</si>
  <si>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</si>
  <si>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</si>
  <si>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</si>
  <si>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</si>
  <si>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</si>
  <si>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</si>
  <si>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</si>
  <si>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</si>
  <si>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</si>
  <si>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</si>
  <si>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</si>
  <si>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</si>
  <si>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</si>
  <si>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</si>
  <si>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</si>
  <si>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</si>
  <si>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</si>
  <si>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</si>
  <si>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</si>
  <si>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</si>
  <si>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</si>
  <si>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</si>
  <si>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</si>
  <si>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</si>
  <si>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</si>
  <si>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</si>
  <si>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</si>
  <si>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</si>
  <si>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</si>
  <si>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</si>
  <si>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</si>
  <si>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</si>
  <si>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</si>
  <si>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</si>
  <si>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</si>
  <si>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</si>
  <si>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</si>
  <si>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</si>
  <si>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</si>
  <si>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</si>
  <si>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</si>
  <si>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</si>
  <si>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</si>
  <si>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</si>
  <si>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</si>
  <si>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</si>
  <si>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</si>
  <si>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</si>
  <si>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</si>
  <si>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</si>
  <si>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</si>
  <si>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</si>
  <si>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</si>
  <si>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</si>
  <si>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</si>
  <si>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</si>
  <si>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</si>
  <si>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</si>
  <si>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</si>
  <si>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</si>
  <si>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</si>
  <si>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</si>
  <si>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</si>
  <si>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</si>
  <si>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</si>
  <si>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</si>
  <si>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</si>
  <si>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</si>
  <si>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</si>
  <si>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</si>
  <si>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</si>
  <si>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</si>
  <si>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</si>
  <si>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</si>
  <si>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</si>
  <si>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</si>
  <si>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</si>
  <si>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</si>
  <si>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</si>
  <si>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</si>
  <si>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</si>
  <si>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</si>
  <si>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</si>
  <si>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</si>
  <si>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</si>
  <si>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</si>
  <si>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</si>
  <si>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</si>
  <si>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</si>
  <si>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</si>
  <si>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</si>
  <si>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</si>
  <si>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</si>
  <si>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</si>
  <si>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</si>
  <si>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</si>
  <si>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</si>
  <si>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</si>
  <si>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</si>
  <si>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</si>
  <si>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</si>
  <si>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</si>
  <si>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</si>
  <si>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</si>
  <si>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</si>
  <si>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</si>
  <si>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</si>
  <si>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</si>
  <si>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</si>
  <si>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</si>
  <si>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</si>
  <si>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</si>
  <si>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</si>
  <si>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</si>
  <si>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</si>
  <si>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</si>
  <si>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</si>
  <si>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</si>
  <si>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</si>
  <si>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</si>
  <si>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</si>
  <si>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</si>
  <si>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</si>
  <si>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</si>
  <si>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</si>
  <si>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</si>
  <si>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</si>
  <si>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</si>
  <si>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</si>
  <si>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</si>
  <si>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</si>
  <si>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</si>
  <si>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</si>
  <si>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</si>
  <si>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</si>
  <si>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</si>
  <si>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</si>
  <si>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</si>
  <si>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</si>
  <si>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</si>
  <si>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</si>
  <si>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</si>
  <si>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</si>
  <si>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</si>
  <si>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</si>
  <si>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</si>
  <si>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</si>
  <si>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</si>
  <si>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</si>
  <si>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</si>
  <si>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</si>
  <si>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</si>
  <si>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</si>
  <si>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</si>
  <si>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</si>
  <si>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</si>
  <si>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</si>
  <si>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</si>
  <si>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</si>
  <si>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</si>
  <si>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</si>
  <si>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</si>
  <si>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</si>
  <si>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</si>
  <si>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</si>
  <si>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</si>
  <si>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</si>
  <si>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</si>
  <si>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</si>
  <si>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</si>
  <si>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</si>
  <si>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</si>
  <si>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</si>
  <si>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</si>
  <si>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</si>
  <si>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</si>
  <si>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</si>
  <si>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</si>
  <si>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</si>
  <si>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</si>
  <si>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</si>
  <si>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</si>
  <si>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</si>
  <si>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</si>
  <si>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</si>
  <si>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</si>
  <si>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</si>
  <si>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</si>
  <si>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</si>
  <si>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</si>
  <si>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</si>
  <si>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</si>
  <si>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</si>
  <si>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</si>
  <si>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</si>
  <si>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</si>
  <si>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</si>
  <si>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</si>
  <si>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</si>
  <si>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</si>
  <si>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</si>
  <si>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</si>
  <si>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</si>
  <si>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</si>
  <si>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</si>
  <si>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</si>
  <si>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</si>
  <si>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</si>
  <si>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</si>
  <si>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</si>
  <si>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</si>
  <si>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</si>
  <si>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</si>
  <si>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</si>
  <si>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</si>
  <si>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</si>
  <si>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</si>
  <si>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</si>
  <si>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</si>
  <si>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</si>
  <si>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</si>
  <si>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</si>
  <si>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</si>
  <si>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</si>
  <si>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</si>
  <si>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</si>
  <si>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</si>
  <si>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</si>
  <si>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</si>
  <si>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</si>
  <si>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</si>
  <si>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</si>
  <si>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</si>
  <si>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</si>
  <si>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</si>
  <si>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</si>
  <si>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</si>
  <si>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</si>
  <si>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</si>
  <si>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</si>
  <si>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</si>
  <si>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</si>
  <si>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</si>
  <si>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</si>
  <si>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</si>
  <si>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</si>
  <si>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</si>
  <si>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</si>
  <si>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</si>
  <si>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</si>
  <si>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</si>
  <si>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</si>
  <si>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</si>
  <si>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</si>
  <si>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</si>
  <si>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</si>
  <si>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</si>
  <si>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</si>
  <si>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</si>
  <si>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</si>
  <si>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</si>
  <si>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</si>
  <si>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</si>
  <si>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</si>
  <si>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</si>
  <si>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</si>
  <si>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</si>
  <si>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</si>
  <si>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</si>
  <si>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</si>
  <si>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</si>
  <si>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</si>
  <si>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</si>
  <si>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</si>
  <si>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</si>
  <si>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</si>
  <si>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</si>
  <si>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</si>
  <si>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</si>
  <si>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</si>
  <si>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</si>
  <si>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</si>
  <si>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</si>
  <si>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</si>
  <si>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</si>
  <si>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</si>
  <si>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</si>
  <si>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</si>
  <si>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</si>
  <si>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</si>
  <si>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</si>
  <si>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</si>
  <si>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</si>
  <si>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</si>
  <si>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</si>
  <si>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</si>
  <si>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</si>
  <si>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</si>
  <si>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</si>
  <si>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</si>
  <si>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</si>
  <si>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</si>
  <si>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</si>
  <si>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</si>
  <si>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</si>
  <si>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</si>
  <si>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</si>
  <si>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</si>
  <si>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</si>
  <si>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</si>
  <si>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</si>
  <si>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</si>
  <si>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</si>
  <si>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</si>
  <si>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</si>
  <si>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</si>
  <si>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</si>
  <si>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</si>
  <si>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</si>
  <si>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</si>
  <si>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</si>
  <si>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</si>
  <si>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</si>
  <si>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</si>
  <si>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</si>
  <si>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</si>
  <si>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</si>
  <si>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</si>
  <si>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</si>
  <si>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</si>
  <si>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</si>
  <si>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</si>
  <si>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</si>
  <si>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</si>
  <si>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</si>
  <si>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</si>
  <si>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</si>
  <si>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</si>
  <si>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</si>
  <si>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</si>
  <si>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</si>
  <si>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</si>
  <si>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</si>
  <si>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</si>
  <si>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</si>
  <si>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</si>
  <si>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</si>
  <si>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</si>
  <si>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</si>
  <si>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</si>
  <si>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</si>
  <si>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</si>
  <si>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</si>
  <si>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</si>
  <si>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</si>
  <si>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</si>
  <si>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</si>
  <si>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</si>
  <si>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</si>
  <si>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</si>
  <si>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</si>
  <si>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</si>
  <si>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</si>
  <si>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</si>
  <si>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</si>
  <si>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</si>
  <si>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</si>
  <si>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</si>
  <si>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</si>
  <si>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</si>
  <si>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</si>
  <si>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</si>
  <si>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</si>
  <si>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</si>
  <si>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</si>
  <si>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</si>
  <si>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</si>
  <si>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</si>
  <si>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</si>
  <si>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</si>
  <si>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</si>
  <si>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</si>
  <si>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</si>
  <si>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</si>
  <si>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</si>
  <si>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</si>
  <si>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</si>
  <si>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</si>
  <si>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</si>
  <si>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</si>
  <si>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</si>
  <si>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</si>
  <si>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</si>
  <si>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</si>
  <si>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</si>
  <si>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</si>
  <si>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</si>
  <si>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</si>
  <si>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</si>
  <si>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</si>
  <si>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</si>
  <si>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</si>
  <si>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</si>
  <si>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</si>
  <si>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</si>
  <si>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</si>
  <si>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</si>
  <si>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</si>
  <si>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</si>
  <si>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</si>
  <si>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</si>
  <si>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</si>
  <si>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</si>
  <si>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</si>
  <si>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</si>
  <si>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</si>
  <si>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</si>
  <si>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</si>
  <si>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</si>
  <si>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</si>
  <si>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</si>
  <si>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</si>
  <si>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</si>
  <si>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</si>
  <si>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</si>
  <si>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</si>
  <si>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</si>
  <si>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</si>
  <si>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</si>
  <si>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</si>
  <si>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</si>
  <si>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</si>
  <si>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</si>
  <si>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</si>
  <si>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</si>
  <si>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</si>
  <si>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</si>
  <si>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</si>
  <si>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</si>
  <si>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</si>
  <si>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</si>
  <si>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</si>
  <si>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</si>
  <si>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</si>
  <si>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</si>
  <si>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</si>
  <si>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</si>
  <si>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</si>
  <si>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</si>
  <si>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</si>
  <si>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</si>
  <si>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</si>
  <si>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</si>
  <si>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</si>
  <si>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</si>
  <si>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</si>
  <si>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</si>
  <si>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</si>
  <si>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</si>
  <si>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</si>
  <si>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</si>
  <si>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</si>
  <si>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</si>
  <si>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</si>
  <si>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</si>
  <si>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</si>
  <si>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</si>
  <si>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</si>
  <si>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</si>
  <si>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</si>
  <si>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</si>
  <si>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</si>
  <si>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</si>
  <si>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</si>
  <si>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</si>
  <si>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</si>
  <si>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</si>
  <si>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</si>
  <si>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</si>
  <si>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</si>
  <si>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</si>
  <si>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</si>
  <si>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</si>
  <si>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</si>
  <si>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</si>
  <si>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</si>
  <si>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</si>
  <si>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</si>
  <si>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</si>
  <si>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</si>
  <si>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</si>
  <si>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</si>
  <si>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</si>
  <si>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</si>
  <si>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</si>
  <si>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</si>
  <si>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</si>
  <si>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</si>
  <si>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</si>
  <si>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</si>
  <si>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</si>
  <si>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</si>
  <si>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</si>
  <si>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</si>
  <si>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</si>
  <si>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</si>
  <si>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</si>
  <si>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</si>
  <si>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</si>
  <si>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</si>
  <si>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</si>
  <si>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</si>
  <si>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</si>
  <si>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</si>
  <si>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</si>
  <si>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</si>
  <si>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</si>
  <si>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</si>
  <si>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</si>
  <si>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</si>
  <si>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</si>
  <si>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</si>
  <si>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</si>
  <si>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</si>
  <si>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</si>
  <si>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</si>
  <si>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</si>
  <si>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</si>
  <si>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</si>
  <si>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</si>
  <si>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</si>
  <si>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</si>
  <si>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</si>
  <si>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</si>
  <si>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</si>
  <si>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</si>
  <si>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</si>
  <si>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</si>
  <si>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</si>
  <si>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</si>
  <si>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</si>
  <si>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</si>
  <si>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</si>
  <si>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</si>
  <si>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</si>
  <si>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</si>
  <si>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</si>
  <si>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</si>
  <si>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</si>
  <si>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</si>
  <si>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</si>
  <si>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</si>
  <si>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</si>
  <si>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</si>
  <si>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</si>
  <si>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</si>
  <si>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</si>
  <si>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</si>
  <si>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</si>
  <si>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</si>
  <si>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</si>
  <si>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</si>
  <si>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</si>
  <si>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</si>
  <si>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</si>
  <si>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</si>
  <si>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</si>
  <si>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</si>
  <si>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</si>
  <si>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</si>
  <si>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</si>
  <si>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</si>
  <si>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</si>
  <si>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</si>
  <si>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</si>
  <si>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</si>
  <si>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</si>
  <si>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</si>
  <si>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</si>
  <si>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</si>
  <si>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</si>
  <si>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</si>
  <si>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</si>
  <si>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</si>
  <si>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</si>
  <si>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</si>
  <si>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</si>
  <si>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</si>
  <si>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</si>
  <si>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</si>
  <si>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</si>
  <si>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</si>
  <si>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</si>
  <si>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</si>
  <si>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</si>
  <si>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</si>
  <si>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</si>
  <si>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</si>
  <si>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</si>
  <si>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</si>
  <si>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</si>
  <si>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</si>
  <si>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</si>
  <si>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</si>
  <si>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</si>
  <si>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</si>
  <si>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</si>
  <si>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</si>
  <si>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</si>
  <si>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</si>
  <si>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</si>
  <si>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</si>
  <si>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</si>
  <si>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</si>
  <si>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</si>
  <si>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</si>
  <si>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</si>
  <si>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</si>
  <si>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</si>
  <si>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</si>
  <si>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</si>
  <si>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</si>
  <si>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</si>
  <si>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</si>
  <si>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</si>
  <si>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</si>
  <si>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</si>
  <si>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</si>
  <si>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</si>
  <si>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</si>
  <si>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</si>
  <si>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</si>
  <si>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</si>
  <si>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</si>
  <si>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</si>
  <si>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</si>
  <si>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</si>
  <si>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</si>
  <si>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</si>
  <si>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</si>
  <si>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</si>
  <si>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</si>
  <si>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</si>
  <si>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</si>
  <si>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</si>
  <si>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</si>
  <si>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</si>
  <si>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</si>
  <si>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</si>
  <si>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</si>
  <si>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</si>
  <si>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</si>
  <si>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</si>
  <si>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</si>
  <si>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</si>
  <si>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</si>
  <si>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</si>
  <si>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</si>
  <si>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</si>
  <si>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</si>
  <si>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</si>
  <si>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</si>
  <si>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</si>
  <si>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</si>
  <si>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</si>
  <si>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</si>
  <si>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</si>
  <si>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</si>
  <si>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</si>
  <si>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</si>
  <si>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</si>
  <si>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</si>
  <si>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</si>
  <si>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</si>
  <si>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</si>
  <si>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</si>
  <si>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</si>
  <si>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</si>
  <si>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</si>
  <si>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</si>
  <si>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</si>
  <si>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</si>
  <si>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</si>
  <si>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</si>
  <si>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</si>
  <si>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</si>
  <si>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</si>
  <si>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</si>
  <si>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</si>
  <si>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</si>
  <si>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</si>
  <si>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</si>
  <si>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</si>
  <si>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</si>
  <si>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</si>
  <si>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</si>
  <si>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</si>
  <si>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</si>
  <si>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</si>
  <si>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</si>
  <si>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</si>
  <si>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</si>
  <si>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</si>
  <si>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</si>
  <si>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</si>
  <si>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</si>
  <si>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</si>
  <si>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</si>
  <si>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</si>
  <si>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</si>
  <si>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</si>
  <si>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</si>
  <si>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</si>
  <si>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</si>
  <si>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</si>
  <si>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</si>
  <si>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</si>
  <si>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</si>
  <si>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</si>
  <si>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</si>
  <si>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</si>
  <si>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</si>
  <si>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</si>
  <si>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</si>
  <si>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</si>
  <si>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</si>
  <si>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</si>
  <si>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</si>
  <si>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</si>
  <si>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</si>
  <si>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</si>
  <si>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</si>
  <si>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</si>
  <si>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</si>
  <si>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</si>
  <si>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</si>
  <si>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</si>
  <si>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</si>
  <si>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</si>
  <si>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</si>
  <si>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</si>
  <si>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</si>
  <si>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</si>
  <si>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</si>
  <si>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</si>
  <si>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</si>
  <si>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</si>
  <si>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</si>
  <si>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</si>
  <si>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</si>
  <si>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</si>
  <si>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</si>
  <si>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</si>
  <si>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</si>
  <si>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</si>
  <si>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</si>
  <si>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</si>
  <si>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</si>
  <si>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</si>
  <si>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</si>
  <si>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</si>
  <si>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</si>
  <si>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</si>
  <si>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</si>
  <si>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</si>
  <si>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</si>
  <si>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</si>
  <si>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</si>
  <si>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</si>
  <si>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</si>
  <si>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</si>
  <si>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</si>
  <si>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</si>
  <si>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</si>
  <si>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</si>
  <si>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</si>
  <si>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</si>
  <si>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</si>
  <si>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</si>
  <si>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</si>
  <si>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</si>
  <si>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</si>
  <si>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</si>
  <si>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</si>
  <si>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</si>
  <si>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</si>
  <si>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</si>
  <si>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</si>
  <si>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</si>
  <si>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</si>
  <si>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</si>
  <si>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</si>
  <si>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</si>
  <si>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</si>
  <si>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</si>
  <si>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</si>
  <si>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</si>
  <si>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</si>
  <si>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</si>
  <si>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</si>
  <si>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</si>
  <si>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</si>
  <si>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</si>
  <si>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</si>
  <si>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</si>
  <si>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</si>
  <si>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</si>
  <si>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</si>
  <si>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</si>
  <si>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</si>
  <si>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</si>
  <si>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</si>
  <si>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</si>
  <si>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</si>
  <si>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</si>
  <si>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</si>
  <si>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</si>
  <si>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</si>
  <si>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</si>
  <si>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</si>
  <si>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</si>
  <si>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</si>
  <si>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</si>
  <si>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</si>
  <si>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</si>
  <si>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</si>
  <si>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</si>
  <si>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</si>
  <si>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</si>
  <si>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</si>
  <si>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</si>
  <si>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</si>
  <si>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</si>
  <si>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</si>
  <si>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</si>
  <si>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</si>
  <si>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</si>
  <si>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</si>
  <si>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</si>
  <si>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</si>
  <si>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</si>
  <si>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</si>
  <si>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</si>
  <si>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</si>
  <si>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</si>
  <si>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</si>
  <si>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</si>
  <si>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</si>
  <si>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</si>
  <si>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</si>
  <si>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</si>
  <si>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</si>
  <si>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</si>
  <si>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</si>
  <si>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</si>
  <si>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</si>
  <si>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</si>
  <si>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</si>
  <si>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</si>
  <si>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</si>
  <si>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</si>
  <si>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</si>
  <si>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</si>
  <si>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</si>
  <si>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</si>
  <si>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</si>
  <si>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</si>
  <si>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</si>
  <si>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</si>
  <si>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</si>
  <si>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</si>
  <si>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</si>
  <si>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</si>
  <si>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</si>
  <si>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</si>
  <si>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</si>
  <si>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</si>
  <si>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</si>
  <si>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</si>
  <si>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</si>
  <si>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</si>
  <si>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</si>
  <si>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</si>
  <si>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</si>
  <si>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</si>
  <si>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</si>
  <si>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</si>
  <si>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</si>
  <si>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</si>
  <si>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</si>
  <si>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</si>
  <si>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</si>
  <si>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</si>
  <si>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</si>
  <si>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</si>
  <si>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</si>
  <si>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</si>
  <si>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</si>
  <si>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</si>
  <si>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</si>
  <si>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</si>
  <si>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</si>
  <si>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</si>
  <si>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</si>
  <si>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</si>
  <si>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</si>
  <si>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</si>
  <si>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</si>
  <si>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</si>
  <si>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</si>
  <si>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</si>
  <si>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</si>
  <si>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</si>
  <si>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</si>
  <si>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</si>
  <si>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</si>
  <si>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</si>
  <si>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</si>
  <si>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</si>
  <si>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</si>
  <si>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</si>
  <si>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</si>
  <si>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</si>
  <si>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</si>
  <si>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</si>
  <si>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</si>
  <si>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</si>
  <si>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</si>
  <si>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</si>
  <si>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</si>
  <si>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</si>
  <si>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</si>
  <si>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</si>
  <si>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</si>
  <si>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</si>
  <si>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</si>
  <si>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</si>
  <si>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</si>
  <si>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</si>
  <si>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</si>
  <si>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</si>
  <si>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</si>
  <si>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</si>
  <si>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</si>
  <si>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</si>
  <si>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</si>
  <si>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</si>
  <si>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</si>
  <si>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</si>
  <si>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</si>
  <si>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</si>
  <si>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</si>
  <si>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</si>
  <si>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</si>
  <si>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</si>
  <si>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</si>
  <si>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</si>
  <si>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</si>
  <si>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</si>
  <si>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</si>
  <si>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</si>
  <si>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</si>
  <si>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</si>
  <si>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</si>
  <si>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</si>
  <si>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</si>
  <si>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</si>
  <si>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</si>
  <si>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</si>
  <si>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</si>
  <si>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</si>
  <si>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</si>
  <si>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</si>
  <si>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</si>
  <si>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</si>
  <si>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</si>
  <si>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</si>
  <si>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</si>
  <si>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</si>
  <si>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</si>
  <si>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</si>
  <si>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</si>
  <si>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</si>
  <si>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</si>
  <si>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</si>
  <si>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</si>
  <si>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</si>
  <si>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</si>
  <si>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</si>
  <si>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</si>
  <si>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</si>
  <si>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</si>
  <si>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</si>
  <si>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</si>
  <si>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</si>
  <si>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</si>
  <si>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</si>
  <si>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</si>
  <si>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</si>
  <si>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</si>
  <si>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</si>
  <si>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</si>
  <si>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</si>
  <si>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</si>
  <si>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</si>
  <si>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</si>
  <si>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</si>
  <si>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</si>
  <si>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</si>
  <si>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</si>
  <si>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</si>
  <si>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</si>
  <si>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</si>
  <si>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</si>
  <si>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</si>
  <si>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</si>
  <si>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</si>
  <si>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</si>
  <si>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</si>
  <si>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</si>
  <si>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</si>
  <si>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</si>
  <si>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</si>
  <si>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</si>
  <si>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</si>
  <si>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</si>
  <si>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</si>
  <si>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</si>
  <si>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</si>
  <si>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</si>
  <si>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</si>
  <si>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</si>
  <si>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</si>
  <si>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</si>
  <si>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</si>
  <si>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</si>
  <si>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</si>
  <si>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</si>
  <si>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</si>
  <si>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</si>
  <si>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</si>
  <si>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</si>
  <si>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</si>
  <si>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</si>
  <si>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</si>
  <si>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</si>
  <si>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</si>
  <si>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</si>
  <si>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</si>
  <si>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</si>
  <si>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</si>
  <si>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</si>
  <si>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</si>
  <si>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</si>
  <si>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</si>
  <si>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</si>
  <si>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</si>
  <si>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</si>
  <si>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</si>
  <si>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</si>
  <si>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</si>
  <si>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</si>
  <si>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</si>
  <si>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</si>
  <si>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</si>
  <si>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</si>
  <si>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</si>
  <si>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</si>
  <si>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</si>
  <si>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</si>
  <si>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</si>
  <si>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</si>
  <si>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</si>
  <si>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</si>
  <si>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</si>
  <si>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</si>
  <si>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</si>
  <si>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</si>
  <si>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</si>
  <si>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</si>
  <si>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</si>
  <si>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</si>
  <si>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</si>
  <si>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</si>
  <si>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</si>
  <si>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</si>
  <si>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</si>
  <si>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</si>
  <si>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</si>
  <si>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</si>
  <si>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</si>
  <si>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</si>
  <si>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</si>
  <si>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</si>
  <si>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</si>
  <si>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</si>
  <si>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</si>
  <si>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</si>
  <si>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</si>
  <si>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</si>
  <si>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</si>
  <si>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</si>
  <si>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</si>
  <si>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</si>
  <si>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</si>
  <si>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</si>
  <si>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</si>
  <si>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</si>
  <si>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</si>
  <si>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</si>
  <si>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</si>
  <si>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</si>
  <si>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</si>
  <si>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</si>
  <si>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</si>
  <si>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</si>
  <si>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</si>
  <si>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</si>
  <si>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</si>
  <si>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</si>
  <si>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</si>
  <si>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</si>
  <si>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</si>
  <si>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</si>
  <si>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</si>
  <si>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</si>
  <si>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</si>
  <si>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</si>
  <si>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</si>
  <si>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</si>
  <si>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</si>
  <si>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</si>
  <si>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</si>
  <si>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</si>
  <si>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</si>
  <si>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</si>
  <si>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</si>
  <si>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</si>
  <si>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</si>
  <si>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</si>
  <si>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</si>
  <si>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</si>
  <si>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</si>
  <si>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</si>
  <si>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</si>
  <si>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</si>
  <si>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</si>
  <si>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</si>
  <si>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</si>
  <si>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</si>
  <si>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</si>
  <si>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</si>
  <si>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</si>
  <si>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</si>
  <si>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</si>
  <si>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</si>
  <si>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</si>
  <si>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</si>
  <si>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</si>
  <si>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</si>
  <si>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</si>
  <si>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</si>
  <si>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</si>
  <si>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</si>
  <si>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</si>
  <si>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</si>
  <si>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</si>
  <si>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</si>
  <si>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</si>
  <si>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</si>
  <si>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</si>
  <si>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</si>
  <si>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</si>
  <si>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</si>
  <si>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</si>
  <si>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</si>
  <si>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</si>
  <si>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</si>
  <si>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</si>
  <si>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</si>
  <si>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</si>
  <si>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</si>
  <si>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</si>
  <si>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</si>
  <si>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</si>
  <si>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</si>
  <si>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</si>
  <si>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</si>
  <si>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</si>
  <si>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</si>
  <si>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</si>
  <si>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</si>
  <si>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</si>
  <si>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</si>
  <si>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</si>
  <si>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</si>
  <si>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</si>
  <si>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</si>
  <si>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</si>
  <si>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</si>
  <si>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</si>
  <si>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</si>
  <si>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</si>
  <si>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</si>
  <si>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</si>
  <si>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</si>
  <si>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</si>
  <si>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</si>
  <si>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</si>
  <si>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</si>
  <si>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</si>
  <si>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</si>
  <si>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</si>
  <si>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</si>
  <si>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</si>
  <si>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</si>
  <si>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</si>
  <si>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</si>
  <si>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</si>
  <si>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</si>
  <si>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</si>
  <si>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</si>
  <si>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</si>
  <si>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</si>
  <si>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</si>
  <si>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</si>
  <si>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</si>
  <si>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</si>
  <si>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</si>
  <si>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</si>
  <si>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</si>
  <si>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</si>
  <si>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</si>
  <si>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</si>
  <si>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</si>
  <si>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</si>
  <si>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</si>
  <si>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</si>
  <si>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</si>
  <si>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</si>
  <si>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</si>
  <si>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</si>
  <si>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</si>
  <si>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</si>
  <si>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</si>
  <si>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</si>
  <si>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</si>
  <si>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</si>
  <si>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</si>
  <si>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</si>
  <si>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</si>
  <si>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</si>
  <si>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</si>
  <si>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</si>
  <si>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</si>
  <si>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</si>
  <si>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</si>
  <si>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</si>
  <si>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</si>
  <si>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</si>
  <si>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</si>
  <si>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</si>
  <si>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</si>
  <si>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</si>
  <si>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</si>
  <si>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</si>
  <si>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</si>
  <si>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</si>
  <si>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</si>
  <si>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</si>
  <si>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</si>
  <si>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</si>
  <si>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</si>
  <si>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</si>
  <si>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</si>
  <si>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</si>
  <si>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</si>
  <si>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</si>
  <si>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</si>
  <si>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</si>
  <si>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</si>
  <si>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</si>
  <si>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</si>
  <si>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</si>
  <si>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</si>
  <si>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</si>
  <si>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</si>
  <si>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</si>
  <si>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</si>
  <si>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</si>
  <si>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</si>
  <si>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</si>
  <si>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</si>
  <si>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</si>
  <si>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</si>
  <si>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</si>
  <si>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</si>
  <si>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</si>
  <si>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</si>
  <si>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</si>
  <si>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</si>
  <si>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</si>
  <si>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</si>
  <si>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</si>
  <si>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</si>
  <si>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</si>
  <si>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</si>
  <si>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</si>
  <si>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</si>
  <si>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</si>
  <si>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</si>
  <si>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</si>
  <si>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</si>
  <si>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</si>
  <si>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</si>
  <si>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</si>
  <si>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</si>
  <si>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</si>
  <si>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</si>
  <si>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</si>
  <si>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</si>
  <si>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</si>
  <si>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</si>
  <si>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</si>
  <si>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</si>
  <si>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</si>
  <si>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</si>
  <si>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</si>
  <si>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</si>
  <si>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</si>
  <si>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</si>
  <si>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</si>
  <si>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</si>
  <si>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</si>
  <si>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</si>
  <si>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</si>
  <si>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</si>
  <si>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</si>
  <si>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</si>
  <si>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</si>
  <si>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</si>
  <si>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</si>
  <si>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</si>
  <si>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</si>
  <si>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</si>
  <si>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</si>
  <si>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</si>
  <si>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</si>
  <si>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</si>
  <si>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</si>
  <si>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</si>
  <si>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</si>
  <si>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</si>
  <si>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</si>
  <si>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</si>
  <si>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</si>
  <si>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</si>
  <si>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</si>
  <si>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</si>
  <si>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</si>
  <si>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</si>
  <si>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</si>
  <si>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</si>
  <si>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</si>
  <si>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</si>
  <si>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</si>
  <si>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</si>
  <si>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</si>
  <si>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</si>
  <si>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</si>
  <si>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</si>
  <si>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</si>
  <si>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</si>
  <si>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</si>
  <si>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</si>
  <si>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</si>
  <si>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</si>
  <si>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</si>
  <si>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</si>
  <si>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</si>
  <si>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</si>
  <si>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</si>
  <si>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</si>
  <si>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</si>
  <si>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</si>
  <si>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</si>
  <si>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</si>
  <si>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</si>
  <si>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</si>
  <si>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</si>
  <si>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</si>
  <si>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</si>
  <si>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</si>
  <si>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</si>
  <si>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</si>
  <si>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</si>
  <si>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</si>
  <si>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</si>
  <si>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</si>
  <si>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</si>
  <si>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</si>
  <si>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</si>
  <si>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</si>
  <si>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</si>
  <si>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</si>
  <si>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</si>
  <si>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</si>
  <si>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</si>
  <si>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</si>
  <si>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</si>
  <si>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</si>
  <si>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</si>
  <si>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</si>
  <si>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</si>
  <si>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</si>
  <si>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</si>
  <si>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</si>
  <si>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</si>
  <si>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</si>
  <si>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</si>
  <si>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</si>
  <si>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</si>
  <si>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</si>
  <si>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</si>
  <si>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</si>
  <si>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</si>
  <si>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</si>
  <si>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</si>
  <si>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</si>
  <si>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</si>
  <si>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</si>
  <si>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</si>
  <si>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</si>
  <si>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</si>
  <si>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</si>
  <si>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</si>
  <si>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</si>
  <si>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</si>
  <si>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</si>
  <si>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</si>
  <si>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</si>
  <si>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</si>
  <si>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</si>
  <si>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</si>
  <si>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</si>
  <si>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</si>
  <si>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</si>
  <si>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</si>
  <si>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</si>
  <si>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</si>
  <si>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</si>
  <si>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</si>
  <si>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</si>
  <si>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</si>
  <si>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</si>
  <si>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</si>
  <si>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</si>
  <si>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</si>
  <si>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</si>
  <si>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</si>
  <si>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</si>
  <si>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</si>
  <si>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</si>
  <si>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</si>
  <si>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</si>
  <si>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</si>
  <si>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</si>
  <si>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</si>
  <si>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</si>
  <si>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</si>
  <si>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</si>
  <si>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</si>
  <si>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</si>
  <si>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</si>
  <si>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</si>
  <si>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</si>
  <si>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</si>
  <si>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</si>
  <si>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</si>
  <si>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</si>
  <si>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</si>
  <si>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</si>
  <si>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</si>
  <si>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</si>
  <si>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</si>
  <si>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</si>
  <si>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</si>
  <si>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</si>
  <si>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</si>
  <si>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</si>
  <si>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</si>
  <si>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</si>
  <si>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</si>
  <si>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</si>
  <si>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</si>
  <si>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</si>
  <si>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</si>
  <si>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</si>
  <si>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</si>
  <si>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</si>
  <si>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</si>
  <si>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</si>
  <si>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</si>
  <si>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</si>
  <si>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</si>
  <si>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</si>
  <si>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</si>
  <si>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</si>
  <si>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</si>
  <si>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</si>
  <si>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</si>
  <si>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</si>
  <si>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</si>
  <si>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</si>
  <si>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</si>
  <si>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</si>
  <si>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</si>
  <si>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</si>
  <si>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</si>
  <si>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</si>
  <si>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</si>
  <si>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</si>
  <si>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</si>
  <si>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</si>
  <si>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</si>
  <si>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</si>
  <si>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</si>
  <si>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</si>
  <si>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</si>
  <si>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</si>
  <si>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</si>
  <si>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</si>
  <si>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</si>
  <si>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</si>
  <si>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</si>
  <si>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</si>
  <si>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</si>
  <si>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</si>
  <si>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</si>
  <si>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</si>
  <si>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</si>
  <si>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</si>
  <si>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</si>
  <si>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</si>
  <si>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</si>
  <si>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</si>
  <si>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</si>
  <si>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</si>
  <si>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</si>
  <si>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</si>
  <si>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</si>
  <si>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</si>
  <si>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</si>
  <si>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</si>
  <si>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</si>
  <si>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</si>
  <si>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</si>
  <si>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</si>
  <si>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</si>
  <si>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</si>
  <si>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</si>
  <si>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</si>
  <si>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</si>
  <si>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</si>
  <si>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</si>
  <si>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</si>
  <si>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</si>
  <si>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</si>
  <si>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</si>
  <si>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</si>
  <si>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</si>
  <si>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</si>
  <si>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</si>
  <si>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</si>
  <si>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</si>
  <si>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</si>
  <si>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</si>
  <si>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</si>
  <si>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</si>
  <si>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</si>
  <si>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</si>
  <si>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</si>
  <si>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</si>
  <si>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</si>
  <si>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</si>
  <si>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</si>
  <si>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</si>
  <si>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</si>
  <si>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</si>
  <si>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</si>
  <si>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</si>
  <si>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</si>
  <si>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</si>
  <si>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</si>
  <si>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</si>
  <si>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</si>
  <si>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</si>
  <si>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</si>
  <si>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</si>
  <si>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</si>
  <si>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</si>
  <si>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</si>
  <si>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</si>
  <si>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</si>
  <si>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</si>
  <si>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</si>
  <si>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</si>
  <si>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</si>
  <si>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</si>
  <si>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</si>
  <si>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</si>
  <si>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</si>
  <si>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</si>
  <si>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</si>
  <si>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</si>
  <si>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</si>
  <si>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</si>
  <si>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</si>
  <si>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</si>
  <si>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</si>
  <si>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</si>
  <si>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</si>
  <si>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</si>
  <si>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</si>
  <si>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</si>
  <si>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</si>
  <si>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</si>
  <si>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</si>
  <si>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</si>
  <si>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</si>
  <si>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</si>
  <si>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</si>
  <si>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</si>
  <si>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</si>
  <si>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</si>
  <si>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</si>
  <si>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</si>
  <si>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</si>
  <si>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</si>
  <si>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</si>
  <si>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</si>
  <si>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</si>
  <si>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</si>
  <si>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</si>
  <si>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</si>
  <si>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</si>
  <si>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</si>
  <si>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</si>
  <si>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</si>
  <si>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</si>
  <si>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</si>
  <si>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</si>
  <si>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</si>
  <si>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</si>
  <si>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</si>
  <si>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</si>
  <si>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</si>
  <si>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</si>
  <si>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</si>
  <si>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</si>
  <si>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</si>
  <si>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</si>
  <si>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</si>
  <si>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</si>
  <si>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</si>
  <si>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</si>
  <si>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</si>
  <si>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</si>
  <si>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</si>
  <si>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</si>
  <si>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</si>
  <si>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</si>
  <si>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</si>
  <si>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</si>
  <si>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</si>
  <si>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</si>
  <si>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</si>
  <si>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</si>
  <si>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</si>
  <si>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</si>
  <si>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</si>
  <si>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</si>
  <si>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</si>
  <si>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</si>
  <si>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</si>
  <si>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</si>
  <si>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</si>
  <si>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</si>
  <si>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</si>
  <si>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</si>
  <si>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</si>
  <si>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</si>
  <si>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</si>
  <si>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</si>
  <si>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</si>
  <si>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</si>
  <si>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</si>
  <si>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</si>
  <si>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</si>
  <si>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</si>
  <si>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</si>
  <si>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</si>
  <si>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</si>
  <si>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</si>
  <si>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</si>
  <si>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</si>
  <si>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</si>
  <si>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</si>
  <si>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</si>
  <si>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</si>
  <si>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</si>
  <si>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</si>
  <si>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</si>
  <si>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</si>
  <si>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</si>
  <si>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</si>
  <si>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</si>
  <si>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</si>
  <si>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</si>
  <si>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</si>
  <si>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</si>
  <si>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</si>
  <si>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</si>
  <si>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</si>
  <si>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</si>
  <si>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</si>
  <si>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</si>
  <si>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</si>
  <si>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</si>
  <si>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</si>
  <si>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</si>
  <si>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</si>
  <si>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</si>
  <si>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</si>
  <si>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</si>
  <si>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</si>
  <si>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</si>
  <si>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</si>
  <si>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</si>
  <si>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</si>
  <si>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</si>
  <si>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</si>
  <si>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</si>
  <si>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</si>
  <si>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</si>
  <si>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</si>
  <si>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</si>
  <si>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</si>
  <si>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</si>
  <si>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</si>
  <si>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</si>
  <si>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</si>
  <si>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</si>
  <si>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</si>
  <si>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</si>
  <si>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</si>
  <si>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</si>
  <si>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</si>
  <si>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</si>
  <si>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</si>
  <si>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</si>
  <si>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</si>
  <si>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</si>
  <si>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</si>
  <si>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</si>
  <si>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</si>
  <si>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</si>
  <si>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</si>
  <si>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</si>
  <si>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</si>
  <si>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</si>
  <si>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</si>
  <si>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</si>
  <si>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</si>
  <si>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</si>
  <si>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</si>
  <si>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</si>
  <si>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</si>
  <si>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</si>
  <si>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</si>
  <si>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</si>
  <si>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</si>
  <si>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</si>
  <si>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</si>
  <si>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</si>
  <si>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</si>
  <si>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</si>
  <si>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</si>
  <si>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</si>
  <si>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</si>
  <si>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</si>
  <si>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</si>
  <si>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</si>
  <si>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</si>
  <si>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</si>
  <si>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</si>
  <si>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</si>
  <si>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</si>
  <si>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</si>
  <si>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</si>
  <si>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</si>
  <si>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</si>
  <si>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</si>
  <si>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</si>
  <si>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</si>
  <si>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</si>
  <si>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</si>
  <si>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</si>
  <si>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</si>
  <si>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</si>
  <si>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</si>
  <si>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</si>
  <si>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</si>
  <si>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</si>
  <si>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</si>
  <si>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</si>
  <si>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</si>
  <si>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</si>
  <si>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</si>
  <si>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</si>
  <si>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</si>
  <si>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</si>
  <si>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</si>
  <si>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</si>
  <si>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</si>
  <si>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</si>
  <si>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</si>
  <si>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</si>
  <si>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</si>
  <si>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</si>
  <si>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</si>
  <si>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</si>
  <si>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</si>
  <si>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</si>
  <si>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</si>
  <si>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</si>
  <si>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</si>
  <si>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</si>
  <si>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</si>
  <si>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</si>
  <si>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</si>
  <si>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</si>
  <si>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</si>
  <si>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</si>
  <si>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</si>
  <si>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</si>
  <si>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</si>
  <si>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</si>
  <si>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</si>
  <si>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</si>
  <si>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</si>
  <si>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</si>
  <si>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</si>
  <si>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</si>
  <si>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</si>
  <si>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</si>
  <si>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</si>
  <si>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</si>
  <si>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</si>
  <si>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</si>
  <si>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</si>
  <si>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</si>
  <si>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</si>
  <si>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</si>
  <si>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</si>
  <si>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</si>
  <si>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</si>
  <si>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</si>
  <si>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</si>
  <si>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</si>
  <si>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</si>
  <si>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</si>
  <si>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</si>
  <si>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</si>
  <si>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</si>
  <si>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</si>
  <si>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</si>
  <si>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</si>
  <si>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</si>
  <si>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</si>
  <si>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</si>
  <si>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</si>
  <si>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</si>
  <si>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</si>
  <si>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</si>
  <si>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</si>
  <si>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</si>
  <si>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</si>
  <si>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</si>
  <si>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</si>
  <si>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</si>
  <si>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</si>
  <si>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</si>
  <si>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</si>
  <si>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</si>
  <si>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</si>
  <si>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</si>
  <si>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</si>
  <si>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</si>
  <si>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</si>
  <si>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</si>
  <si>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</si>
  <si>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</si>
  <si>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</si>
  <si>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</si>
  <si>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</si>
  <si>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</si>
  <si>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</si>
  <si>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</si>
  <si>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</si>
  <si>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</si>
  <si>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</si>
  <si>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</si>
  <si>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</si>
  <si>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</si>
  <si>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</si>
  <si>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</si>
  <si>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</si>
  <si>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</si>
  <si>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</si>
  <si>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</si>
  <si>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</si>
  <si>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</si>
  <si>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</si>
  <si>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</si>
  <si>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</si>
  <si>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</si>
  <si>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</si>
  <si>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</si>
  <si>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</si>
  <si>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</si>
  <si>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</si>
  <si>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</si>
  <si>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</si>
  <si>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</si>
  <si>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</si>
  <si>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</si>
  <si>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</si>
  <si>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</si>
  <si>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</si>
  <si>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</si>
  <si>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</si>
  <si>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</si>
  <si>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</si>
  <si>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</si>
  <si>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</si>
  <si>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</si>
  <si>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</si>
  <si>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</si>
  <si>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</si>
  <si>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</si>
  <si>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</si>
  <si>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</si>
  <si>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</si>
  <si>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</si>
  <si>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</si>
  <si>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</si>
  <si>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</si>
  <si>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</si>
  <si>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</si>
  <si>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</si>
  <si>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</si>
  <si>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</si>
  <si>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</si>
  <si>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</si>
  <si>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</si>
  <si>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</si>
  <si>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</si>
  <si>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</si>
  <si>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</si>
  <si>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</si>
  <si>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</si>
  <si>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</si>
  <si>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</si>
  <si>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</si>
  <si>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</si>
  <si>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</si>
  <si>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</si>
  <si>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</si>
  <si>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</si>
  <si>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</si>
  <si>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</si>
  <si>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</si>
  <si>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</si>
  <si>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</si>
  <si>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</si>
  <si>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</si>
  <si>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</si>
  <si>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</si>
  <si>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</si>
  <si>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</si>
  <si>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</si>
  <si>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</si>
  <si>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</si>
  <si>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</si>
  <si>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</si>
  <si>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</si>
  <si>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</si>
  <si>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</si>
  <si>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</si>
  <si>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</si>
  <si>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</si>
  <si>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</si>
  <si>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</si>
  <si>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</si>
  <si>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</si>
  <si>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</si>
  <si>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</si>
  <si>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</si>
  <si>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</si>
  <si>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</si>
  <si>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</si>
  <si>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</si>
  <si>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</si>
  <si>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</si>
  <si>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</si>
  <si>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</si>
  <si>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</si>
  <si>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</si>
  <si>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</si>
  <si>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</si>
  <si>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</si>
  <si>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</si>
  <si>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</si>
  <si>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</si>
  <si>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</si>
  <si>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</si>
  <si>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</si>
  <si>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</si>
  <si>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</si>
  <si>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</si>
  <si>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</si>
  <si>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</si>
  <si>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</si>
  <si>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</si>
  <si>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</si>
  <si>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</si>
  <si>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</si>
  <si>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</si>
  <si>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</si>
  <si>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</si>
  <si>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</si>
  <si>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</si>
  <si>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</si>
  <si>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</si>
  <si>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</si>
  <si>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</si>
  <si>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</si>
  <si>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</si>
  <si>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</si>
  <si>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</si>
  <si>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</si>
  <si>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</si>
  <si>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</si>
  <si>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</si>
  <si>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</si>
  <si>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</si>
  <si>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</si>
  <si>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</si>
  <si>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</si>
  <si>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</si>
  <si>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</si>
  <si>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</si>
  <si>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</si>
  <si>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</si>
  <si>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</si>
  <si>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</si>
  <si>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</si>
  <si>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</si>
  <si>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</si>
  <si>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</si>
  <si>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</si>
  <si>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</si>
  <si>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</si>
  <si>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</si>
  <si>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</si>
  <si>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</si>
  <si>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</si>
  <si>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</si>
  <si>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</si>
  <si>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</si>
  <si>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</si>
  <si>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</si>
  <si>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</si>
  <si>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</si>
  <si>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</si>
  <si>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</si>
  <si>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</si>
  <si>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</si>
  <si>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</si>
  <si>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</si>
  <si>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</si>
  <si>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</si>
  <si>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</si>
  <si>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</si>
  <si>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</si>
  <si>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</si>
  <si>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</si>
  <si>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</si>
  <si>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</si>
  <si>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</si>
  <si>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</si>
  <si>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</si>
  <si>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</si>
  <si>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</si>
  <si>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</si>
  <si>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</si>
  <si>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</si>
  <si>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</si>
  <si>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</si>
  <si>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</si>
  <si>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</si>
  <si>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</si>
  <si>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</si>
  <si>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</si>
  <si>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</si>
  <si>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</si>
  <si>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</si>
  <si>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</si>
  <si>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</si>
  <si>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</si>
  <si>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</si>
  <si>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</si>
  <si>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</si>
  <si>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</si>
  <si>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</si>
  <si>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</si>
  <si>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</si>
  <si>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</si>
  <si>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</si>
  <si>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</si>
  <si>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</si>
  <si>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</si>
  <si>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</si>
  <si>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</si>
  <si>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</si>
  <si>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</si>
  <si>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</si>
  <si>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</si>
  <si>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</si>
  <si>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</si>
  <si>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</si>
  <si>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</si>
  <si>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</si>
  <si>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</si>
  <si>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</si>
  <si>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</si>
  <si>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</si>
  <si>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</si>
  <si>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</si>
  <si>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</si>
  <si>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</si>
  <si>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</si>
  <si>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</si>
  <si>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</si>
  <si>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</si>
  <si>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</si>
  <si>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</si>
  <si>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</si>
  <si>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</si>
  <si>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</si>
  <si>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</si>
  <si>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</si>
  <si>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</si>
  <si>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</si>
  <si>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</si>
  <si>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</si>
  <si>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</si>
  <si>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</si>
  <si>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</si>
  <si>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</si>
  <si>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</si>
  <si>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</si>
  <si>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</si>
  <si>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</si>
  <si>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</si>
  <si>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</si>
  <si>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</si>
  <si>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</si>
  <si>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</si>
  <si>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</si>
  <si>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</si>
  <si>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</si>
  <si>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</si>
  <si>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</si>
  <si>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</si>
  <si>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</si>
  <si>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</si>
  <si>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</si>
  <si>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</si>
  <si>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</si>
  <si>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</si>
  <si>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</si>
  <si>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</si>
  <si>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</si>
  <si>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</si>
  <si>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</si>
  <si>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</si>
  <si>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</si>
  <si>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</si>
  <si>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</si>
  <si>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</si>
  <si>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</si>
  <si>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</si>
  <si>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</si>
  <si>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</si>
  <si>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</si>
  <si>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</si>
  <si>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</si>
  <si>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</si>
  <si>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</si>
  <si>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</si>
  <si>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</si>
  <si>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</si>
  <si>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</si>
  <si>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</si>
  <si>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</si>
  <si>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</si>
  <si>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</si>
  <si>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</si>
  <si>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</si>
  <si>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</si>
  <si>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</si>
  <si>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</si>
  <si>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</si>
  <si>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</si>
  <si>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</si>
  <si>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</si>
  <si>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</si>
  <si>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</si>
  <si>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</si>
  <si>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</si>
  <si>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</si>
  <si>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</si>
  <si>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</si>
  <si>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</si>
  <si>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</si>
  <si>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</si>
  <si>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</si>
  <si>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</si>
  <si>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</si>
  <si>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</si>
  <si>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</si>
  <si>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</si>
  <si>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</si>
  <si>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</si>
  <si>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</si>
  <si>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</si>
  <si>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</si>
  <si>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</si>
  <si>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</si>
  <si>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</si>
  <si>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</si>
  <si>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</si>
  <si>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</si>
  <si>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</si>
  <si>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</si>
  <si>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</si>
  <si>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</si>
  <si>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</si>
  <si>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</si>
  <si>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</si>
  <si>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</si>
  <si>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</si>
  <si>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</si>
  <si>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</si>
  <si>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</si>
  <si>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</si>
  <si>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</si>
  <si>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</si>
  <si>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</si>
  <si>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</si>
  <si>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</si>
  <si>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</si>
  <si>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</si>
  <si>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</si>
  <si>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</si>
  <si>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</si>
  <si>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</si>
  <si>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</si>
  <si>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</si>
  <si>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</si>
  <si>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</si>
  <si>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</si>
  <si>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</si>
  <si>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</si>
  <si>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</si>
  <si>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</si>
  <si>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</si>
  <si>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</si>
  <si>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</si>
  <si>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</si>
  <si>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</si>
  <si>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</si>
  <si>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</si>
  <si>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</si>
  <si>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</si>
  <si>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</si>
  <si>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</si>
  <si>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</si>
  <si>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</si>
  <si>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</si>
  <si>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</si>
  <si>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</si>
  <si>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</si>
  <si>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</si>
  <si>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</si>
  <si>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</si>
  <si>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</si>
  <si>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</si>
  <si>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</si>
  <si>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</si>
  <si>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</si>
  <si>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</si>
  <si>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</si>
  <si>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</si>
  <si>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</si>
  <si>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</si>
  <si>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</si>
  <si>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</si>
  <si>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</si>
  <si>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</si>
  <si>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</si>
  <si>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</si>
  <si>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</si>
  <si>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</si>
  <si>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</si>
  <si>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</si>
  <si>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</si>
  <si>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</si>
  <si>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</si>
  <si>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</si>
  <si>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</si>
  <si>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</si>
  <si>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</si>
  <si>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</si>
  <si>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</si>
  <si>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</si>
  <si>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</si>
  <si>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</si>
  <si>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</si>
  <si>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</si>
  <si>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</si>
  <si>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</si>
  <si>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</si>
  <si>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</si>
  <si>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</si>
  <si>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</si>
  <si>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</si>
  <si>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</si>
  <si>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</si>
  <si>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</si>
  <si>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</si>
  <si>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</si>
  <si>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</si>
  <si>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</si>
  <si>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</si>
  <si>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</si>
  <si>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</si>
  <si>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</si>
  <si>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</si>
  <si>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</si>
  <si>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</si>
  <si>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</si>
  <si>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</si>
  <si>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</si>
  <si>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</si>
  <si>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</si>
  <si>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</si>
  <si>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</si>
  <si>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</si>
  <si>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</si>
  <si>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</si>
  <si>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</si>
  <si>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</si>
  <si>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</si>
  <si>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</si>
  <si>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</si>
  <si>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</si>
  <si>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</si>
  <si>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</si>
  <si>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</si>
  <si>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</si>
  <si>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</si>
  <si>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</si>
  <si>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</si>
  <si>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</si>
  <si>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</si>
  <si>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</si>
  <si>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</si>
  <si>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</si>
  <si>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</si>
  <si>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</si>
  <si>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</si>
  <si>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</si>
  <si>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</si>
  <si>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</si>
  <si>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</si>
  <si>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</si>
  <si>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</si>
  <si>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</si>
  <si>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</si>
  <si>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</si>
  <si>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</si>
  <si>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</si>
  <si>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</si>
  <si>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</si>
  <si>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</si>
  <si>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</si>
  <si>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</si>
  <si>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</si>
  <si>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</si>
  <si>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</si>
  <si>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</si>
  <si>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</si>
  <si>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</si>
  <si>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</si>
  <si>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</si>
  <si>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</si>
  <si>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</si>
  <si>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</si>
  <si>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</si>
  <si>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</si>
  <si>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</si>
  <si>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</si>
  <si>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</si>
  <si>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</si>
  <si>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</si>
  <si>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</si>
  <si>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</si>
  <si>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</si>
  <si>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</si>
  <si>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</si>
  <si>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</si>
  <si>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</si>
  <si>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</si>
  <si>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</si>
  <si>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</si>
  <si>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</si>
  <si>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</si>
  <si>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</si>
  <si>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</si>
  <si>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</si>
  <si>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</si>
  <si>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</si>
  <si>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</si>
  <si>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</si>
  <si>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</si>
  <si>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</si>
  <si>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</si>
  <si>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</si>
  <si>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</si>
  <si>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</si>
  <si>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</si>
  <si>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</si>
  <si>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</si>
  <si>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</si>
  <si>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</si>
  <si>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</si>
  <si>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</si>
  <si>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</si>
  <si>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</si>
  <si>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</si>
  <si>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</si>
  <si>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</si>
  <si>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</si>
  <si>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</si>
  <si>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</si>
  <si>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</si>
  <si>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</si>
  <si>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</si>
  <si>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</si>
  <si>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</si>
  <si>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</si>
  <si>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</si>
  <si>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</si>
  <si>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</si>
  <si>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</si>
  <si>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</si>
  <si>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</si>
  <si>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</si>
  <si>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</si>
  <si>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</si>
  <si>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</si>
  <si>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</si>
  <si>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</si>
  <si>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</si>
  <si>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</si>
  <si>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</si>
  <si>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</si>
  <si>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</si>
  <si>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</si>
  <si>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</si>
  <si>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</si>
  <si>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</si>
  <si>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</si>
  <si>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</si>
  <si>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</si>
  <si>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</si>
  <si>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</si>
  <si>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</si>
  <si>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</si>
  <si>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</si>
  <si>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</si>
  <si>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</si>
  <si>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</si>
  <si>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</si>
  <si>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</si>
  <si>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</si>
  <si>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</si>
  <si>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</si>
  <si>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</si>
  <si>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</si>
  <si>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</si>
  <si>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</si>
  <si>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</si>
  <si>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</si>
  <si>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</si>
  <si>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</si>
  <si>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</si>
  <si>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</si>
  <si>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</si>
  <si>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</si>
  <si>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</si>
  <si>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</si>
  <si>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</si>
  <si>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</si>
  <si>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</si>
  <si>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</si>
  <si>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</si>
  <si>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</si>
  <si>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</si>
  <si>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</si>
  <si>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</si>
  <si>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</si>
  <si>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</si>
  <si>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</si>
  <si>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</si>
  <si>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</si>
  <si>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</si>
  <si>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</si>
  <si>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</si>
  <si>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</si>
  <si>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</si>
  <si>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</si>
  <si>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</si>
  <si>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</si>
  <si>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</si>
  <si>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</si>
  <si>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</si>
  <si>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</si>
  <si>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</si>
  <si>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</si>
  <si>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</si>
  <si>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</si>
  <si>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</si>
  <si>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</si>
  <si>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</si>
  <si>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</si>
  <si>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</si>
  <si>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</si>
  <si>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</si>
  <si>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</si>
  <si>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</si>
  <si>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</si>
  <si>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</si>
  <si>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</si>
  <si>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</si>
  <si>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</si>
  <si>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</si>
  <si>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</si>
  <si>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</si>
  <si>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</si>
  <si>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</si>
  <si>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</si>
  <si>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</si>
  <si>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</si>
  <si>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</si>
  <si>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</si>
  <si>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</si>
  <si>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</si>
  <si>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</si>
  <si>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</si>
  <si>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</si>
  <si>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</si>
  <si>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</si>
  <si>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</si>
  <si>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</si>
  <si>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</si>
  <si>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</si>
  <si>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</si>
  <si>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</si>
  <si>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</si>
  <si>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</si>
  <si>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</si>
  <si>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</si>
  <si>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</si>
  <si>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</si>
  <si>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</si>
  <si>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</si>
  <si>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</si>
  <si>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</si>
  <si>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</si>
  <si>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</si>
  <si>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</si>
  <si>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</si>
  <si>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</si>
  <si>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</si>
  <si>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</si>
  <si>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</si>
  <si>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</si>
  <si>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</si>
  <si>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</si>
  <si>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</si>
  <si>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</si>
  <si>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</si>
  <si>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</si>
  <si>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</si>
  <si>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</si>
  <si>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</si>
  <si>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</si>
  <si>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</si>
  <si>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</si>
  <si>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</si>
  <si>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</si>
  <si>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</si>
  <si>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</si>
  <si>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</si>
  <si>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</si>
  <si>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</si>
  <si>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</si>
  <si>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</si>
  <si>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</si>
  <si>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</si>
  <si>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</si>
  <si>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</si>
  <si>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</si>
  <si>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</si>
  <si>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</si>
  <si>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</si>
  <si>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</si>
  <si>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</si>
  <si>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</si>
  <si>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</si>
  <si>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</si>
  <si>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</si>
  <si>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</si>
  <si>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</si>
  <si>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</si>
  <si>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</si>
  <si>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</si>
  <si>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</si>
  <si>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</si>
  <si>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</si>
  <si>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</si>
  <si>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</si>
  <si>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</si>
  <si>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</si>
  <si>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</si>
  <si>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</si>
  <si>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</si>
  <si>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</si>
  <si>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</si>
  <si>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</si>
  <si>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</si>
  <si>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</si>
  <si>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</si>
  <si>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</si>
  <si>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</si>
  <si>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</si>
  <si>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</si>
  <si>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</si>
  <si>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</si>
  <si>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</si>
  <si>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</si>
  <si>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</si>
  <si>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</si>
  <si>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</si>
  <si>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</si>
  <si>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</si>
  <si>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</si>
  <si>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</si>
  <si>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</si>
  <si>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</si>
  <si>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</si>
  <si>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</si>
  <si>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</si>
  <si>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</si>
  <si>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</si>
  <si>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</si>
  <si>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</si>
  <si>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</si>
  <si>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</si>
  <si>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</si>
  <si>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</si>
  <si>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</si>
  <si>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</si>
  <si>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</si>
  <si>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</si>
  <si>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</si>
  <si>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</si>
  <si>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</si>
  <si>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</si>
  <si>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</si>
  <si>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</si>
  <si>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</si>
  <si>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</si>
  <si>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</si>
  <si>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</si>
  <si>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</si>
  <si>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</si>
  <si>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</si>
  <si>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</si>
  <si>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</si>
  <si>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</si>
  <si>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</si>
  <si>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</si>
  <si>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</si>
  <si>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</si>
  <si>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</si>
  <si>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</si>
  <si>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</si>
  <si>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</si>
  <si>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</si>
  <si>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</si>
  <si>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</si>
  <si>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</si>
  <si>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</si>
  <si>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</si>
  <si>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</si>
  <si>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</si>
  <si>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</si>
  <si>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</si>
  <si>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</si>
  <si>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</si>
  <si>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</si>
  <si>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</si>
  <si>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</si>
  <si>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</si>
  <si>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</si>
  <si>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</si>
  <si>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</si>
  <si>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</si>
  <si>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</si>
  <si>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</si>
  <si>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</si>
  <si>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</si>
  <si>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</si>
  <si>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</si>
  <si>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</si>
  <si>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</si>
  <si>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</si>
  <si>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</si>
  <si>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</si>
  <si>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</si>
  <si>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</si>
  <si>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</si>
  <si>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</si>
  <si>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</si>
  <si>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</si>
  <si>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</si>
  <si>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</si>
  <si>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</si>
  <si>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</si>
  <si>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</si>
  <si>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</si>
  <si>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</si>
  <si>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</si>
  <si>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</si>
  <si>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</si>
  <si>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</si>
  <si>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</si>
  <si>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</si>
  <si>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</si>
  <si>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</si>
  <si>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</si>
  <si>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</si>
  <si>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</si>
  <si>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</si>
  <si>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</si>
  <si>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</si>
  <si>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</si>
  <si>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</si>
  <si>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</si>
  <si>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</si>
  <si>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</si>
  <si>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</si>
  <si>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</si>
  <si>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</si>
  <si>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</si>
  <si>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</si>
  <si>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</si>
  <si>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</si>
  <si>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</si>
  <si>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</si>
  <si>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</si>
  <si>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</si>
  <si>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</si>
  <si>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</si>
  <si>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</si>
  <si>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</si>
  <si>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</si>
  <si>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</si>
  <si>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</si>
  <si>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</si>
  <si>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</si>
  <si>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</si>
  <si>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</si>
  <si>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</si>
  <si>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</si>
  <si>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</si>
  <si>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</si>
  <si>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</si>
  <si>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</si>
  <si>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</si>
  <si>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</si>
  <si>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</si>
  <si>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</si>
  <si>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</si>
  <si>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</si>
  <si>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</si>
  <si>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</si>
  <si>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</si>
  <si>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</si>
  <si>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</si>
  <si>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</si>
  <si>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</si>
  <si>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</si>
  <si>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</si>
  <si>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</si>
  <si>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</si>
  <si>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</si>
  <si>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</si>
  <si>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</si>
  <si>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</si>
  <si>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</si>
  <si>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</si>
  <si>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</si>
  <si>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</si>
  <si>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</si>
  <si>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</si>
  <si>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</si>
  <si>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</si>
  <si>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</si>
  <si>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</si>
  <si>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</si>
  <si>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</si>
  <si>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</si>
  <si>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</si>
  <si>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</si>
  <si>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</si>
  <si>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</si>
  <si>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</si>
  <si>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</si>
  <si>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</si>
  <si>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</si>
  <si>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</si>
  <si>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</si>
  <si>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</si>
  <si>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</si>
  <si>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</si>
  <si>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</si>
  <si>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</si>
  <si>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</si>
  <si>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</si>
  <si>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</si>
  <si>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</si>
  <si>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</si>
  <si>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</si>
  <si>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</si>
  <si>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</si>
  <si>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</si>
  <si>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</si>
  <si>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</si>
  <si>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</si>
  <si>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</si>
  <si>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</si>
  <si>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</si>
  <si>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</si>
  <si>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</si>
  <si>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</si>
  <si>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</si>
  <si>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</si>
  <si>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</si>
  <si>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</si>
  <si>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</si>
  <si>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</si>
  <si>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</si>
  <si>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</si>
  <si>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</si>
  <si>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</si>
  <si>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</si>
  <si>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</si>
  <si>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</si>
  <si>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</si>
  <si>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</si>
  <si>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</si>
  <si>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</si>
  <si>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</si>
  <si>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</si>
  <si>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</si>
  <si>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</si>
  <si>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</si>
  <si>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</si>
  <si>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</si>
  <si>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</si>
  <si>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</si>
  <si>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</si>
  <si>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</si>
  <si>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</si>
  <si>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</si>
  <si>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</si>
  <si>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</si>
  <si>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</si>
  <si>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</si>
  <si>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</si>
  <si>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</si>
  <si>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</si>
  <si>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</si>
  <si>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</si>
  <si>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</si>
  <si>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</si>
  <si>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</si>
  <si>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</si>
  <si>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</si>
  <si>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</si>
  <si>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</si>
  <si>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</si>
  <si>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</si>
  <si>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</si>
  <si>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</si>
  <si>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</si>
  <si>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</si>
  <si>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</si>
  <si>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</si>
  <si>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</si>
  <si>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</si>
  <si>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</si>
  <si>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</si>
  <si>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</si>
  <si>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</si>
  <si>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</si>
  <si>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</si>
  <si>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</si>
  <si>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</si>
  <si>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</si>
  <si>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</si>
  <si>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</si>
  <si>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</si>
  <si>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</si>
  <si>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</si>
  <si>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</si>
  <si>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</si>
  <si>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</si>
  <si>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</si>
  <si>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</si>
  <si>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</si>
  <si>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</si>
  <si>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</si>
  <si>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</si>
  <si>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</si>
  <si>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</si>
  <si>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</si>
  <si>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</si>
  <si>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</si>
  <si>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</si>
  <si>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</si>
  <si>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</si>
  <si>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</si>
  <si>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</si>
  <si>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</si>
  <si>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</si>
  <si>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</si>
  <si>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</si>
  <si>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</si>
  <si>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</si>
  <si>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</si>
  <si>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</si>
  <si>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</si>
  <si>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</si>
  <si>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</si>
  <si>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</si>
  <si>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</si>
  <si>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</si>
  <si>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</si>
  <si>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</si>
  <si>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</si>
  <si>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</si>
  <si>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</si>
  <si>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</si>
  <si>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</si>
  <si>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</si>
  <si>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</si>
  <si>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</si>
  <si>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</si>
  <si>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</si>
  <si>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</si>
  <si>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</si>
  <si>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</si>
  <si>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</si>
  <si>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</si>
  <si>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</si>
  <si>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</si>
  <si>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</si>
  <si>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</si>
  <si>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</si>
  <si>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</si>
  <si>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</si>
  <si>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</si>
  <si>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</si>
  <si>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</si>
  <si>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</si>
  <si>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</si>
  <si>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</si>
  <si>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</si>
  <si>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</si>
  <si>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</si>
  <si>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</si>
  <si>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</si>
  <si>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</si>
  <si>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</si>
  <si>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</si>
  <si>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</si>
  <si>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</si>
  <si>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</si>
  <si>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</si>
  <si>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</si>
  <si>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</si>
  <si>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</si>
  <si>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</si>
  <si>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</si>
  <si>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</si>
  <si>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</si>
  <si>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</si>
  <si>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</si>
  <si>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</si>
  <si>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</si>
  <si>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</si>
  <si>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</si>
  <si>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</si>
  <si>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</si>
  <si>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</si>
  <si>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</si>
  <si>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</si>
  <si>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</si>
  <si>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</si>
  <si>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</si>
  <si>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</si>
  <si>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</si>
  <si>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</si>
  <si>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</si>
  <si>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</si>
  <si>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</si>
  <si>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</si>
  <si>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</si>
  <si>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</si>
  <si>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</si>
  <si>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</si>
  <si>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</si>
  <si>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</si>
  <si>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</si>
  <si>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</si>
  <si>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</si>
  <si>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</si>
  <si>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</si>
  <si>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</si>
  <si>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</si>
  <si>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</si>
  <si>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</si>
  <si>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</si>
  <si>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</si>
  <si>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</si>
  <si>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</si>
  <si>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</si>
  <si>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</si>
  <si>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</si>
  <si>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</si>
  <si>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</si>
  <si>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</si>
  <si>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</si>
  <si>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</si>
  <si>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</si>
  <si>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</si>
  <si>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</si>
  <si>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</si>
  <si>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</si>
  <si>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</si>
  <si>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</si>
  <si>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</si>
  <si>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</si>
  <si>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</si>
  <si>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</si>
  <si>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</si>
  <si>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</si>
  <si>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</si>
  <si>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</si>
  <si>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</si>
  <si>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</si>
  <si>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</si>
  <si>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</si>
  <si>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</si>
  <si>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</si>
  <si>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</si>
  <si>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</si>
  <si>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</si>
  <si>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</si>
  <si>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</si>
  <si>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</si>
  <si>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</si>
  <si>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</si>
  <si>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</si>
  <si>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</si>
  <si>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</si>
  <si>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</si>
  <si>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</si>
  <si>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</si>
  <si>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</si>
  <si>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</si>
  <si>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</si>
  <si>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</si>
  <si>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</si>
  <si>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</si>
  <si>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</si>
  <si>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</si>
  <si>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</si>
  <si>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</si>
  <si>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</si>
  <si>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</si>
  <si>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</si>
  <si>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</si>
  <si>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</si>
  <si>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</si>
  <si>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</si>
  <si>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</si>
  <si>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</si>
  <si>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</si>
  <si>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</si>
  <si>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</si>
  <si>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</si>
  <si>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</si>
  <si>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</si>
  <si>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</si>
  <si>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</si>
  <si>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</si>
  <si>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</si>
  <si>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</si>
  <si>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</si>
  <si>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</si>
  <si>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</si>
  <si>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</si>
  <si>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</si>
  <si>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</si>
  <si>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</si>
  <si>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</si>
  <si>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</si>
  <si>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</si>
  <si>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</si>
  <si>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</si>
  <si>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</si>
  <si>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</si>
  <si>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</si>
  <si>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</si>
  <si>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</si>
  <si>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</si>
  <si>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</si>
  <si>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</si>
  <si>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</si>
  <si>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</si>
  <si>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</si>
  <si>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</si>
  <si>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</si>
  <si>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</si>
  <si>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</si>
  <si>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</si>
  <si>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</si>
  <si>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</si>
  <si>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</si>
  <si>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</si>
  <si>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</si>
  <si>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</si>
  <si>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</si>
  <si>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</si>
  <si>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</si>
  <si>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</si>
  <si>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</si>
  <si>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</si>
  <si>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</si>
  <si>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</si>
  <si>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</si>
  <si>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</si>
  <si>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</si>
  <si>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</si>
  <si>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</si>
  <si>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</si>
  <si>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</si>
  <si>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</si>
  <si>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</si>
  <si>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</si>
  <si>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</si>
  <si>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</si>
  <si>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</si>
  <si>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</si>
  <si>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</si>
  <si>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</si>
  <si>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</si>
  <si>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</si>
  <si>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</si>
  <si>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</si>
  <si>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</si>
  <si>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</si>
  <si>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</si>
  <si>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</si>
  <si>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</si>
  <si>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</si>
  <si>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</si>
  <si>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</si>
  <si>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</si>
  <si>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</si>
  <si>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</si>
  <si>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</si>
  <si>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</si>
  <si>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</si>
  <si>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</si>
  <si>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</si>
  <si>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</si>
  <si>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</si>
  <si>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</si>
  <si>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</si>
  <si>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</si>
  <si>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</si>
  <si>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</si>
  <si>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</si>
  <si>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</si>
  <si>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</si>
  <si>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</si>
  <si>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</si>
  <si>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</si>
  <si>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</si>
  <si>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</si>
  <si>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</si>
  <si>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</si>
  <si>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</si>
  <si>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</si>
  <si>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</si>
  <si>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</si>
  <si>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</si>
  <si>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</si>
  <si>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</si>
  <si>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</si>
  <si>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</si>
  <si>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</si>
  <si>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</si>
  <si>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</si>
  <si>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</si>
  <si>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</si>
  <si>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</si>
  <si>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</si>
  <si>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</si>
  <si>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</si>
  <si>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</si>
  <si>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</si>
  <si>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</si>
  <si>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</si>
  <si>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</si>
  <si>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</si>
  <si>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</si>
  <si>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</si>
  <si>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</si>
  <si>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</si>
  <si>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</si>
  <si>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</si>
  <si>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</si>
  <si>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</si>
  <si>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</si>
  <si>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</si>
  <si>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</si>
  <si>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</si>
  <si>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</si>
  <si>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</si>
  <si>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</si>
  <si>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</si>
  <si>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</si>
  <si>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</si>
  <si>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</si>
  <si>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</si>
  <si>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</si>
  <si>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</si>
  <si>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</si>
  <si>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</si>
  <si>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</si>
  <si>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</si>
  <si>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</si>
  <si>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</si>
  <si>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</si>
  <si>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</si>
  <si>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</si>
  <si>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</si>
  <si>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</si>
  <si>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</si>
  <si>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</si>
  <si>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</si>
  <si>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</si>
  <si>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</si>
  <si>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</si>
  <si>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</si>
  <si>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</si>
  <si>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</si>
  <si>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</si>
  <si>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</si>
  <si>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</si>
  <si>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</si>
  <si>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</si>
  <si>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</si>
  <si>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</si>
  <si>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</si>
  <si>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</si>
  <si>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</si>
  <si>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</si>
  <si>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</si>
  <si>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</si>
  <si>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</si>
  <si>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</si>
  <si>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</si>
  <si>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</si>
  <si>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</si>
  <si>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</si>
  <si>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</si>
  <si>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</si>
  <si>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</si>
  <si>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</si>
  <si>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</si>
  <si>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</si>
  <si>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</si>
  <si>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</si>
  <si>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</si>
  <si>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</si>
  <si>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</si>
  <si>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</si>
  <si>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</si>
  <si>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</si>
  <si>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</si>
  <si>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</si>
  <si>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</si>
  <si>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</si>
  <si>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</si>
  <si>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</si>
  <si>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</si>
  <si>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</si>
  <si>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</si>
  <si>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</si>
  <si>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</si>
  <si>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</si>
  <si>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</si>
  <si>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</si>
  <si>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</si>
  <si>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</si>
  <si>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</si>
  <si>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</si>
  <si>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</si>
  <si>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</si>
  <si>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</si>
  <si>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</si>
  <si>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</si>
  <si>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</si>
  <si>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</si>
  <si>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</si>
  <si>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</si>
  <si>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</si>
  <si>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</si>
  <si>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</si>
  <si>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</si>
  <si>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</si>
  <si>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</si>
  <si>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</si>
  <si>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</si>
  <si>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</si>
  <si>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</si>
  <si>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</si>
  <si>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</si>
  <si>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</si>
  <si>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</si>
  <si>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</si>
  <si>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</si>
  <si>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</si>
  <si>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</si>
  <si>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</si>
  <si>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</si>
  <si>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</si>
  <si>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</si>
  <si>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</si>
  <si>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</si>
  <si>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</si>
  <si>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</si>
  <si>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</si>
  <si>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</si>
  <si>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</si>
  <si>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</si>
  <si>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</si>
  <si>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</si>
  <si>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</si>
  <si>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</si>
  <si>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</si>
  <si>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</si>
  <si>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</si>
  <si>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</si>
  <si>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</si>
  <si>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</si>
  <si>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</si>
  <si>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</si>
  <si>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</si>
  <si>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</si>
  <si>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</si>
  <si>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</si>
  <si>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</si>
  <si>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</si>
  <si>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</si>
  <si>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</si>
  <si>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</si>
  <si>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</si>
  <si>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</si>
  <si>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</si>
  <si>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</si>
  <si>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</si>
  <si>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</si>
  <si>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</si>
  <si>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</si>
  <si>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</si>
  <si>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</si>
  <si>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</si>
  <si>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</si>
  <si>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</si>
  <si>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</si>
  <si>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</si>
  <si>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</si>
  <si>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</si>
  <si>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</si>
  <si>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</si>
  <si>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</si>
  <si>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</si>
  <si>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</si>
  <si>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</si>
  <si>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</si>
  <si>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</si>
  <si>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</si>
  <si>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</si>
  <si>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</si>
  <si>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</si>
  <si>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</si>
  <si>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</si>
  <si>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</si>
  <si>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</si>
  <si>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</si>
  <si>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</si>
  <si>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</si>
  <si>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</si>
  <si>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</si>
  <si>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</si>
  <si>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</si>
  <si>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</si>
  <si>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</si>
  <si>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</si>
  <si>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</si>
  <si>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</si>
  <si>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</si>
  <si>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</si>
  <si>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</si>
  <si>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</si>
  <si>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</si>
  <si>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</si>
  <si>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</si>
  <si>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</si>
  <si>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</si>
  <si>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</si>
  <si>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</si>
  <si>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</si>
  <si>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</si>
  <si>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</si>
  <si>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</si>
  <si>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</si>
  <si>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</si>
  <si>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</si>
  <si>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</si>
  <si>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</si>
  <si>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</si>
  <si>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</si>
  <si>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</si>
  <si>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</si>
  <si>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</si>
  <si>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</si>
  <si>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</si>
  <si>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</si>
  <si>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</si>
  <si>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</si>
  <si>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</si>
  <si>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</si>
  <si>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</si>
  <si>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</si>
  <si>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</si>
  <si>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</si>
  <si>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</si>
  <si>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</si>
  <si>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</si>
  <si>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</si>
  <si>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</si>
  <si>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</si>
  <si>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</si>
  <si>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</si>
  <si>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</si>
  <si>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</si>
  <si>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</si>
  <si>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</si>
  <si>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</si>
  <si>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</si>
  <si>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</si>
  <si>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</si>
  <si>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</si>
  <si>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</si>
  <si>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</si>
  <si>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</si>
  <si>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</si>
  <si>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</si>
  <si>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</si>
  <si>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</si>
  <si>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</si>
  <si>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</si>
  <si>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</si>
  <si>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</si>
  <si>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</si>
  <si>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</si>
  <si>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</si>
  <si>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</si>
  <si>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</si>
  <si>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</si>
  <si>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</si>
  <si>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</si>
  <si>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</si>
  <si>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</si>
  <si>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</si>
  <si>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</si>
  <si>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</si>
  <si>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</si>
  <si>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</si>
  <si>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</si>
  <si>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</si>
  <si>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</si>
  <si>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</si>
  <si>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</si>
  <si>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</si>
  <si>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</si>
  <si>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</si>
  <si>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</si>
  <si>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</si>
  <si>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</si>
  <si>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</si>
  <si>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</si>
  <si>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</si>
  <si>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</si>
  <si>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</si>
  <si>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</si>
  <si>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</si>
  <si>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</si>
  <si>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</si>
  <si>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</si>
  <si>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</si>
  <si>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</si>
  <si>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</si>
  <si>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</si>
  <si>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</si>
  <si>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</si>
  <si>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</si>
  <si>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</si>
  <si>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</si>
  <si>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</si>
  <si>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</si>
  <si>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</si>
  <si>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</si>
  <si>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</si>
  <si>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</si>
  <si>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</si>
  <si>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</si>
  <si>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</si>
  <si>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</si>
  <si>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</si>
  <si>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</si>
  <si>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</si>
  <si>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</si>
  <si>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</si>
  <si>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</si>
  <si>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</si>
  <si>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</si>
  <si>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</si>
  <si>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</si>
  <si>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</si>
  <si>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</si>
  <si>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</si>
  <si>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</si>
  <si>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</si>
  <si>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</si>
  <si>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</si>
  <si>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</si>
  <si>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</si>
  <si>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</si>
  <si>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</si>
  <si>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</si>
  <si>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</si>
  <si>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</si>
  <si>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</si>
  <si>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</si>
  <si>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</si>
  <si>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</si>
  <si>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</si>
  <si>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</si>
  <si>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</si>
  <si>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</si>
  <si>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</si>
  <si>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</si>
  <si>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</si>
  <si>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</si>
  <si>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</si>
  <si>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</si>
  <si>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</si>
  <si>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</si>
  <si>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</si>
  <si>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</si>
  <si>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</si>
  <si>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</si>
  <si>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</si>
  <si>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</si>
  <si>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</si>
  <si>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</si>
  <si>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</si>
  <si>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</si>
  <si>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</si>
  <si>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</si>
  <si>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</si>
  <si>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</si>
  <si>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</si>
  <si>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</si>
  <si>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</si>
  <si>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</si>
  <si>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</si>
  <si>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</si>
  <si>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</si>
  <si>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</si>
  <si>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</si>
  <si>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</si>
  <si>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</si>
  <si>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</si>
  <si>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</si>
  <si>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</si>
  <si>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</si>
  <si>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</si>
  <si>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</si>
  <si>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</si>
  <si>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</si>
  <si>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</si>
  <si>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</si>
  <si>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</si>
  <si>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</si>
  <si>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</si>
  <si>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</si>
  <si>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</si>
  <si>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</si>
  <si>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</si>
  <si>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</si>
  <si>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</si>
  <si>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</si>
  <si>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</si>
  <si>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</si>
  <si>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</si>
  <si>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</si>
  <si>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</si>
  <si>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</si>
  <si>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</si>
  <si>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</si>
  <si>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</si>
  <si>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</si>
  <si>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</si>
  <si>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</si>
  <si>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</si>
  <si>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</si>
  <si>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</si>
  <si>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</si>
  <si>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</si>
  <si>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</si>
  <si>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</si>
  <si>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</si>
  <si>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</si>
  <si>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</si>
  <si>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</si>
  <si>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</si>
  <si>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</si>
  <si>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</si>
  <si>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</si>
  <si>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</si>
  <si>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</si>
  <si>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</si>
  <si>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</si>
  <si>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</si>
  <si>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</si>
  <si>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</si>
  <si>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</si>
  <si>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</si>
  <si>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</si>
  <si>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</si>
  <si>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</si>
  <si>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</si>
  <si>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</si>
  <si>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</si>
  <si>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</si>
  <si>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</si>
  <si>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</si>
  <si>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</si>
  <si>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</si>
  <si>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</si>
  <si>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</si>
  <si>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</si>
  <si>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</si>
  <si>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</si>
  <si>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</si>
  <si>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</si>
  <si>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</si>
  <si>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</si>
  <si>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</si>
  <si>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</si>
  <si>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</si>
  <si>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</si>
  <si>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</si>
  <si>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</si>
  <si>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</si>
  <si>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</si>
  <si>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</si>
  <si>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</si>
  <si>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</si>
  <si>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</si>
  <si>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</si>
  <si>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</si>
  <si>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</si>
  <si>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</si>
  <si>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</si>
  <si>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</si>
  <si>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</si>
  <si>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</si>
  <si>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</si>
  <si>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</si>
  <si>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</si>
  <si>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</si>
  <si>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</si>
  <si>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</si>
  <si>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</si>
  <si>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</si>
  <si>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</si>
  <si>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</si>
  <si>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</si>
  <si>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</si>
  <si>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</si>
  <si>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</si>
  <si>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</si>
  <si>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</si>
  <si>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</si>
  <si>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</si>
  <si>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</si>
  <si>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</si>
  <si>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</si>
  <si>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</si>
  <si>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</si>
  <si>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</si>
  <si>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</si>
  <si>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</si>
  <si>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</si>
  <si>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</si>
  <si>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</si>
  <si>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</si>
  <si>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</si>
  <si>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</si>
  <si>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</si>
  <si>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</si>
  <si>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</si>
  <si>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</si>
  <si>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</si>
  <si>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</si>
  <si>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</si>
  <si>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</si>
  <si>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</si>
  <si>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</si>
  <si>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</si>
  <si>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</si>
  <si>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</si>
  <si>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</si>
  <si>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</si>
  <si>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</si>
  <si>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</si>
  <si>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</si>
  <si>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</si>
  <si>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</si>
  <si>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</si>
  <si>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</si>
  <si>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</si>
  <si>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</si>
  <si>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</si>
  <si>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</si>
  <si>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</si>
  <si>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</si>
  <si>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</si>
  <si>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</si>
  <si>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</si>
  <si>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</si>
  <si>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</si>
  <si>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</si>
  <si>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</si>
  <si>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</si>
  <si>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</si>
  <si>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</si>
  <si>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</si>
  <si>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</si>
  <si>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</si>
  <si>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</si>
  <si>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</si>
  <si>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</si>
  <si>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</si>
  <si>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</si>
  <si>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</si>
  <si>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</si>
  <si>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</si>
  <si>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</si>
  <si>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</si>
  <si>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</si>
  <si>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</si>
  <si>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</si>
  <si>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</si>
  <si>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</si>
  <si>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</si>
  <si>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</si>
  <si>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</si>
  <si>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</si>
  <si>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</si>
  <si>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</si>
  <si>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</si>
  <si>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</si>
  <si>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</si>
  <si>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</si>
  <si>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</si>
  <si>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</si>
  <si>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</si>
  <si>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</si>
  <si>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</si>
  <si>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</si>
  <si>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</si>
  <si>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</si>
  <si>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</si>
  <si>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</si>
  <si>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</si>
  <si>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</si>
  <si>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</si>
  <si>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</si>
  <si>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</si>
  <si>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</si>
  <si>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</si>
  <si>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</si>
  <si>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</si>
  <si>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</si>
  <si>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</si>
  <si>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</si>
  <si>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</si>
  <si>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</si>
  <si>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</si>
  <si>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</si>
  <si>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</si>
  <si>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</si>
  <si>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</si>
  <si>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</si>
  <si>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</si>
  <si>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</si>
  <si>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</si>
  <si>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</si>
  <si>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</si>
  <si>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</si>
  <si>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</si>
  <si>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</si>
  <si>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</si>
  <si>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</si>
  <si>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</si>
  <si>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</si>
  <si>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</si>
  <si>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</si>
  <si>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</si>
  <si>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</si>
  <si>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</si>
  <si>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</si>
  <si>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</si>
  <si>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</si>
  <si>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</si>
  <si>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</si>
  <si>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</si>
  <si>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</si>
  <si>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</si>
  <si>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</si>
  <si>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</si>
  <si>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</si>
  <si>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</si>
  <si>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</si>
  <si>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</si>
  <si>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</si>
  <si>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</si>
  <si>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</si>
  <si>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</si>
  <si>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</si>
  <si>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</si>
  <si>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</si>
  <si>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</si>
  <si>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</si>
  <si>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</si>
  <si>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</si>
  <si>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</si>
  <si>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</si>
  <si>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</si>
  <si>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</si>
  <si>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</si>
  <si>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</si>
  <si>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</si>
  <si>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</si>
  <si>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</si>
  <si>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</si>
  <si>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</si>
  <si>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</si>
  <si>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</si>
  <si>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</si>
  <si>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</si>
  <si>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</si>
  <si>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</si>
  <si>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</si>
  <si>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</si>
  <si>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</si>
  <si>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</si>
  <si>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</si>
  <si>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</si>
  <si>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</si>
  <si>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</si>
  <si>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</si>
  <si>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</si>
  <si>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</si>
  <si>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</si>
  <si>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</si>
  <si>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</si>
  <si>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</si>
  <si>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</si>
  <si>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</si>
  <si>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</si>
  <si>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</si>
  <si>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</si>
  <si>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</si>
  <si>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</si>
  <si>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</si>
  <si>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</si>
  <si>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</si>
  <si>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</si>
  <si>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</si>
  <si>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</si>
  <si>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</si>
  <si>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</si>
  <si>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</si>
  <si>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</si>
  <si>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</si>
  <si>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</si>
  <si>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</si>
  <si>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</si>
  <si>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</si>
  <si>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</si>
  <si>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</si>
  <si>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</si>
  <si>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</si>
  <si>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</si>
  <si>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</si>
  <si>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</si>
  <si>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</si>
  <si>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</si>
  <si>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</si>
  <si>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</si>
  <si>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</si>
  <si>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</si>
  <si>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</si>
  <si>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</si>
  <si>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</si>
  <si>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</si>
  <si>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</si>
  <si>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</si>
  <si>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</si>
  <si>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</si>
  <si>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</si>
  <si>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</si>
  <si>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</si>
  <si>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</si>
  <si>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</si>
  <si>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</si>
  <si>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</si>
  <si>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</si>
  <si>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</si>
  <si>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</si>
  <si>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</si>
  <si>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</si>
  <si>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</si>
  <si>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</si>
  <si>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</si>
  <si>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</si>
  <si>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</si>
  <si>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</si>
  <si>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</si>
  <si>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</si>
  <si>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</si>
  <si>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</si>
  <si>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</si>
  <si>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</si>
  <si>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</si>
  <si>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</si>
  <si>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</si>
  <si>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</si>
  <si>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</si>
  <si>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</si>
  <si>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</si>
  <si>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</si>
  <si>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</si>
  <si>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</si>
  <si>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</si>
  <si>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</si>
  <si>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</si>
  <si>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</si>
  <si>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</si>
  <si>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</si>
  <si>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</si>
  <si>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</si>
  <si>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</si>
  <si>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</si>
  <si>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</si>
  <si>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</si>
  <si>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</si>
  <si>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</si>
  <si>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</si>
  <si>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</si>
  <si>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</si>
  <si>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</si>
  <si>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</si>
  <si>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</si>
  <si>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</si>
  <si>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</si>
  <si>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</si>
  <si>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</si>
  <si>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</si>
  <si>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</si>
  <si>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</si>
  <si>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</si>
  <si>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</si>
  <si>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</si>
  <si>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</si>
  <si>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</si>
  <si>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</si>
  <si>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</si>
  <si>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</si>
  <si>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</si>
  <si>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</si>
  <si>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</si>
  <si>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</si>
  <si>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</si>
  <si>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</si>
  <si>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</si>
  <si>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</si>
  <si>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</si>
  <si>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</si>
  <si>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</si>
  <si>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</si>
  <si>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</si>
  <si>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</si>
  <si>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</si>
  <si>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</si>
  <si>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</si>
  <si>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</si>
  <si>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</si>
  <si>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</si>
  <si>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</si>
  <si>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</si>
  <si>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</si>
  <si>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</si>
  <si>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</si>
  <si>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</si>
  <si>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</si>
  <si>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</si>
  <si>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</si>
  <si>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</si>
  <si>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</si>
  <si>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</si>
  <si>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</si>
  <si>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</si>
  <si>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</si>
  <si>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</si>
  <si>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</si>
  <si>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</si>
  <si>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</si>
  <si>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</si>
  <si>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</si>
  <si>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</si>
  <si>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</si>
  <si>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</si>
  <si>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</si>
  <si>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</si>
  <si>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</si>
  <si>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</si>
  <si>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</si>
  <si>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</si>
  <si>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</si>
  <si>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</si>
  <si>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</si>
  <si>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</si>
  <si>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</si>
  <si>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</si>
  <si>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</si>
  <si>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</si>
  <si>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</si>
  <si>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</si>
  <si>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</si>
  <si>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</si>
  <si>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</si>
  <si>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</si>
  <si>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</si>
  <si>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</si>
  <si>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</si>
  <si>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</si>
  <si>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</si>
  <si>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</si>
  <si>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</si>
  <si>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</si>
  <si>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</si>
  <si>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</si>
  <si>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</si>
  <si>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</si>
  <si>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</si>
  <si>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</si>
  <si>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</si>
  <si>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</si>
  <si>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</si>
  <si>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</si>
  <si>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</si>
  <si>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</si>
  <si>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</si>
  <si>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</si>
  <si>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</si>
  <si>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</si>
  <si>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</si>
  <si>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</si>
  <si>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</si>
  <si>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</si>
  <si>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</si>
  <si>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</si>
  <si>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</si>
  <si>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</si>
  <si>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</si>
  <si>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</si>
  <si>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</si>
  <si>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</si>
  <si>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</si>
  <si>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</si>
  <si>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</si>
  <si>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</si>
  <si>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</si>
  <si>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</si>
  <si>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</si>
  <si>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</si>
  <si>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</si>
  <si>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</si>
  <si>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</si>
  <si>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</si>
  <si>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</si>
  <si>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</si>
  <si>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</si>
  <si>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</si>
  <si>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</si>
  <si>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</si>
  <si>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</si>
  <si>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</si>
  <si>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</si>
  <si>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</si>
  <si>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</si>
  <si>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</si>
  <si>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</si>
  <si>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</si>
  <si>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</si>
  <si>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</si>
  <si>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</si>
  <si>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</si>
  <si>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</si>
  <si>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</si>
  <si>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</si>
  <si>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</si>
  <si>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</si>
  <si>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</si>
  <si>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</si>
  <si>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</si>
  <si>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</si>
  <si>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</si>
  <si>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</si>
  <si>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</si>
  <si>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</si>
  <si>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</si>
  <si>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</si>
  <si>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</si>
  <si>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</si>
  <si>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</si>
  <si>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</si>
  <si>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</si>
  <si>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</si>
  <si>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</si>
  <si>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</si>
  <si>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</si>
  <si>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</si>
  <si>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</si>
  <si>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</si>
  <si>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</si>
  <si>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</si>
  <si>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</si>
  <si>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</si>
  <si>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</si>
  <si>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</si>
  <si>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</si>
  <si>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</si>
  <si>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</si>
  <si>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</si>
  <si>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</si>
  <si>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</si>
  <si>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</si>
  <si>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</si>
  <si>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</si>
  <si>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</si>
  <si>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</si>
  <si>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</si>
  <si>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</si>
  <si>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</si>
  <si>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</si>
  <si>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</si>
  <si>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</si>
  <si>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</si>
  <si>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</si>
  <si>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</si>
  <si>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</si>
  <si>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</si>
  <si>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</si>
  <si>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</si>
  <si>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</si>
  <si>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</si>
  <si>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</si>
  <si>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</si>
  <si>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</si>
  <si>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</si>
  <si>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</si>
  <si>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</si>
  <si>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</si>
  <si>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</si>
  <si>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</si>
  <si>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</si>
  <si>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</si>
  <si>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</si>
  <si>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</si>
  <si>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</si>
  <si>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</si>
  <si>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</si>
  <si>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</si>
  <si>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</si>
  <si>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</si>
  <si>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</si>
  <si>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</si>
  <si>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</si>
  <si>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</si>
  <si>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</si>
  <si>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</si>
  <si>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</si>
  <si>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</si>
  <si>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</si>
  <si>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</si>
  <si>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</si>
  <si>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</si>
  <si>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</si>
  <si>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</si>
  <si>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</si>
  <si>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</si>
  <si>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</si>
  <si>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</si>
  <si>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</si>
  <si>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</si>
  <si>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</si>
  <si>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</si>
  <si>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</si>
  <si>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</si>
  <si>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</si>
  <si>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</si>
  <si>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</si>
  <si>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</si>
  <si>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</si>
  <si>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</si>
  <si>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</si>
  <si>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</si>
  <si>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</si>
  <si>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</si>
  <si>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</si>
  <si>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</si>
  <si>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</si>
  <si>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</si>
  <si>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</si>
  <si>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</si>
  <si>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</si>
  <si>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</si>
  <si>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</si>
  <si>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</si>
  <si>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</si>
  <si>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</si>
  <si>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</si>
  <si>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</si>
  <si>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</si>
  <si>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</si>
  <si>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</si>
  <si>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</si>
  <si>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</si>
  <si>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</si>
  <si>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</si>
  <si>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</si>
  <si>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</si>
  <si>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</si>
  <si>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</si>
  <si>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</si>
  <si>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</si>
  <si>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</si>
  <si>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</si>
  <si>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</si>
  <si>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</si>
  <si>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</si>
  <si>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</si>
  <si>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</si>
  <si>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</si>
  <si>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</si>
  <si>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</si>
  <si>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</si>
  <si>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</si>
  <si>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</si>
  <si>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</si>
  <si>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</si>
  <si>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</si>
  <si>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</si>
  <si>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</si>
  <si>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</si>
  <si>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</si>
  <si>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</si>
  <si>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</si>
  <si>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</si>
  <si>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</si>
  <si>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</si>
  <si>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</si>
  <si>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</si>
  <si>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</si>
  <si>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</si>
  <si>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</si>
  <si>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</si>
  <si>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</si>
  <si>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</si>
  <si>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</si>
  <si>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</si>
  <si>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</si>
  <si>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</si>
  <si>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</si>
  <si>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</si>
  <si>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</si>
  <si>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</si>
  <si>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</si>
  <si>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</si>
  <si>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</si>
  <si>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</si>
  <si>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</si>
  <si>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</si>
  <si>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</si>
  <si>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</si>
  <si>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</si>
  <si>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</si>
  <si>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</si>
  <si>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</si>
  <si>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</si>
  <si>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</si>
  <si>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</si>
  <si>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</si>
  <si>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</si>
  <si>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</si>
  <si>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</si>
  <si>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</si>
  <si>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</si>
  <si>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</si>
  <si>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</si>
  <si>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</si>
  <si>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</si>
  <si>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</si>
  <si>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</si>
  <si>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</si>
  <si>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</si>
  <si>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</si>
  <si>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</si>
  <si>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</si>
  <si>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</si>
  <si>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</si>
  <si>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</si>
  <si>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</si>
  <si>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</si>
  <si>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</si>
  <si>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</si>
  <si>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</si>
  <si>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</si>
  <si>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</si>
  <si>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</si>
  <si>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</si>
  <si>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</si>
  <si>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</si>
  <si>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</si>
  <si>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</si>
  <si>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</si>
  <si>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</si>
  <si>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</si>
  <si>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</si>
  <si>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</si>
  <si>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</si>
  <si>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</si>
  <si>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</si>
  <si>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</si>
  <si>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</si>
  <si>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</si>
  <si>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</si>
  <si>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</si>
  <si>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</si>
  <si>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</si>
  <si>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</si>
  <si>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</si>
  <si>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</si>
  <si>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</si>
  <si>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</si>
  <si>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</si>
  <si>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</si>
  <si>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</si>
  <si>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</si>
  <si>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</si>
  <si>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</si>
  <si>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</si>
  <si>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</si>
  <si>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</si>
  <si>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</si>
  <si>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</si>
  <si>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</si>
  <si>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</si>
  <si>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</si>
  <si>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</si>
  <si>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</si>
  <si>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</si>
  <si>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</si>
  <si>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</si>
  <si>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</si>
  <si>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</si>
  <si>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</si>
  <si>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</si>
  <si>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</si>
  <si>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</si>
  <si>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</si>
  <si>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</si>
  <si>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</si>
  <si>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</si>
  <si>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</si>
  <si>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</si>
  <si>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</si>
  <si>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</si>
  <si>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</si>
  <si>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</si>
  <si>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</si>
  <si>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</si>
  <si>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</si>
  <si>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</si>
  <si>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</si>
  <si>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</si>
  <si>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</si>
  <si>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</si>
  <si>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</si>
  <si>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</si>
  <si>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</si>
  <si>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</si>
  <si>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</si>
  <si>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</si>
  <si>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</si>
  <si>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</si>
  <si>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</si>
  <si>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</si>
  <si>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</si>
  <si>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</si>
  <si>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</si>
  <si>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</si>
  <si>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</si>
  <si>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</si>
  <si>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</si>
  <si>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</si>
  <si>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</si>
  <si>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</si>
  <si>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</si>
  <si>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</si>
  <si>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</si>
  <si>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</si>
  <si>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</si>
  <si>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</si>
  <si>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</si>
  <si>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</si>
  <si>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</si>
  <si>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</si>
  <si>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</si>
  <si>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</si>
  <si>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</si>
  <si>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</si>
  <si>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</si>
  <si>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</si>
  <si>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</si>
  <si>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</si>
  <si>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</si>
  <si>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</si>
  <si>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</si>
  <si>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</si>
  <si>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</si>
  <si>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</si>
  <si>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</si>
  <si>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</si>
  <si>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</si>
  <si>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</si>
  <si>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</si>
  <si>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</si>
  <si>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</si>
  <si>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</si>
  <si>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</si>
  <si>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</si>
  <si>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</si>
  <si>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</si>
  <si>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</si>
  <si>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</si>
  <si>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</si>
  <si>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</si>
  <si>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</si>
  <si>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</si>
  <si>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</si>
  <si>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</si>
  <si>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</si>
  <si>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</si>
  <si>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</si>
  <si>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</si>
  <si>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</si>
  <si>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</si>
  <si>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</si>
  <si>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</si>
  <si>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</si>
  <si>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</si>
  <si>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</si>
  <si>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</si>
  <si>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</si>
  <si>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</si>
  <si>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</si>
  <si>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</si>
  <si>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</si>
  <si>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</si>
  <si>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</si>
  <si>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</si>
  <si>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</si>
  <si>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</si>
  <si>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</si>
  <si>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</si>
  <si>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</si>
  <si>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</si>
  <si>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</si>
  <si>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</si>
  <si>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</si>
  <si>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</si>
  <si>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</si>
  <si>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</si>
  <si>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</si>
  <si>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</si>
  <si>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</si>
  <si>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</si>
  <si>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</si>
  <si>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</si>
  <si>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</si>
  <si>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</si>
  <si>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</si>
  <si>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</si>
  <si>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</si>
  <si>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</si>
  <si>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</si>
  <si>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</si>
  <si>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</si>
  <si>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</si>
  <si>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</si>
  <si>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</si>
  <si>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</si>
  <si>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</si>
  <si>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</si>
  <si>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</si>
  <si>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</si>
  <si>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</si>
  <si>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</si>
  <si>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</si>
  <si>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</si>
  <si>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</si>
  <si>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</si>
  <si>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</si>
  <si>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</si>
  <si>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</si>
  <si>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</si>
  <si>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</si>
  <si>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</si>
  <si>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</si>
  <si>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</si>
  <si>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</si>
  <si>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</si>
  <si>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</si>
  <si>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</si>
  <si>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</si>
  <si>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</si>
  <si>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</si>
  <si>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</si>
  <si>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</si>
  <si>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</si>
  <si>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</si>
  <si>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</si>
  <si>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</si>
  <si>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</si>
  <si>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</si>
  <si>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</si>
  <si>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</si>
  <si>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</si>
  <si>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</si>
  <si>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</si>
  <si>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</si>
  <si>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</si>
  <si>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</si>
  <si>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</si>
  <si>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</si>
  <si>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</si>
  <si>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</si>
  <si>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</si>
  <si>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</si>
  <si>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</si>
  <si>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</si>
  <si>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</si>
  <si>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</si>
  <si>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</si>
  <si>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</si>
  <si>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</si>
  <si>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</si>
  <si>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</si>
  <si>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</si>
  <si>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</si>
  <si>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</si>
  <si>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</si>
  <si>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</si>
  <si>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</si>
  <si>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</si>
  <si>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</si>
  <si>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</si>
  <si>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</si>
  <si>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</si>
  <si>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</si>
  <si>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</si>
  <si>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</si>
  <si>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</si>
  <si>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</si>
  <si>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</si>
  <si>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</si>
  <si>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</si>
  <si>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</si>
  <si>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</si>
  <si>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</si>
  <si>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</si>
  <si>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</si>
  <si>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</si>
  <si>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</si>
  <si>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</si>
  <si>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</si>
  <si>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</si>
  <si>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</si>
  <si>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</si>
  <si>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</si>
  <si>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</si>
  <si>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</si>
  <si>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</si>
  <si>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</si>
  <si>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</si>
  <si>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</si>
  <si>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</si>
  <si>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</si>
  <si>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</si>
  <si>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</si>
  <si>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</si>
  <si>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</si>
  <si>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</si>
  <si>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</si>
  <si>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</si>
  <si>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</si>
  <si>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</si>
  <si>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</si>
  <si>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</si>
  <si>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</si>
  <si>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</si>
  <si>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</si>
  <si>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</si>
  <si>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</si>
  <si>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</si>
  <si>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</si>
  <si>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</si>
  <si>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</si>
  <si>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</si>
  <si>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</si>
  <si>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</si>
  <si>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</si>
  <si>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</si>
  <si>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</si>
  <si>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</si>
  <si>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</si>
  <si>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</si>
  <si>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</si>
  <si>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</si>
  <si>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</si>
  <si>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</si>
  <si>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</si>
  <si>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</si>
  <si>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</si>
  <si>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</si>
  <si>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</si>
  <si>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</si>
  <si>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</si>
  <si>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</si>
  <si>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</si>
  <si>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</si>
  <si>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</si>
  <si>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</si>
  <si>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</si>
  <si>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</si>
  <si>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</si>
  <si>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</si>
  <si>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</si>
  <si>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</si>
  <si>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</si>
  <si>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</si>
  <si>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</si>
  <si>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</si>
  <si>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</si>
  <si>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</si>
  <si>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</si>
  <si>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</si>
  <si>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</si>
  <si>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</si>
  <si>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</si>
  <si>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</si>
  <si>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</si>
  <si>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</si>
  <si>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</si>
  <si>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</si>
  <si>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</si>
  <si>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</si>
  <si>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</si>
  <si>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</si>
  <si>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</si>
  <si>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</si>
  <si>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</si>
  <si>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</si>
  <si>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</si>
  <si>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</si>
  <si>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</si>
  <si>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</si>
  <si>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</si>
  <si>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</si>
  <si>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</si>
  <si>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</si>
  <si>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</si>
  <si>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</si>
  <si>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</si>
  <si>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</si>
  <si>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</si>
  <si>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</si>
  <si>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</si>
  <si>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</si>
  <si>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</si>
  <si>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</si>
  <si>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</si>
  <si>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</si>
  <si>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</si>
  <si>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</si>
  <si>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</si>
  <si>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</si>
  <si>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</si>
  <si>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</si>
  <si>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</si>
  <si>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</si>
  <si>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</si>
  <si>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</si>
  <si>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</si>
  <si>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</si>
  <si>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</si>
  <si>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</si>
  <si>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</si>
  <si>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</si>
  <si>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</si>
  <si>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</si>
  <si>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</si>
  <si>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</si>
  <si>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</si>
  <si>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</si>
  <si>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</si>
  <si>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</si>
  <si>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</si>
  <si>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</si>
  <si>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</si>
  <si>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</si>
  <si>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</si>
  <si>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</si>
  <si>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</si>
  <si>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</si>
  <si>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</si>
  <si>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</si>
  <si>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</si>
  <si>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</si>
  <si>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</si>
  <si>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</si>
  <si>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</si>
  <si>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</si>
  <si>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</si>
  <si>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</si>
  <si>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</si>
  <si>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</si>
  <si>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</si>
  <si>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</si>
  <si>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</si>
  <si>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</si>
  <si>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</si>
  <si>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</si>
  <si>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</si>
  <si>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</si>
  <si>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</si>
  <si>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</si>
  <si>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</si>
  <si>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</si>
  <si>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</si>
  <si>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</si>
  <si>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</si>
  <si>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</si>
  <si>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</si>
  <si>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</si>
  <si>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</si>
  <si>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</si>
  <si>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</si>
  <si>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</si>
  <si>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</si>
  <si>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</si>
  <si>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</si>
  <si>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</si>
  <si>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</si>
  <si>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</si>
  <si>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</si>
  <si>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</si>
  <si>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</si>
  <si>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</si>
  <si>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</si>
  <si>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</si>
  <si>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</si>
  <si>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</si>
  <si>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</si>
  <si>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</si>
  <si>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</si>
  <si>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</si>
  <si>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</si>
  <si>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</si>
  <si>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</si>
  <si>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</si>
  <si>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</si>
  <si>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</si>
  <si>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</si>
  <si>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</si>
  <si>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</si>
  <si>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</si>
  <si>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</si>
  <si>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</si>
  <si>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</si>
  <si>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</si>
  <si>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</si>
  <si>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</si>
  <si>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</si>
  <si>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</si>
  <si>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</si>
  <si>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</si>
  <si>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</si>
  <si>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</si>
  <si>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</si>
  <si>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</si>
  <si>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</si>
  <si>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</si>
  <si>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</si>
  <si>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</si>
  <si>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</si>
  <si>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</si>
  <si>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</si>
  <si>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</si>
  <si>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</si>
  <si>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</si>
  <si>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</si>
  <si>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</si>
  <si>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</si>
  <si>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</si>
  <si>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</si>
  <si>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</si>
  <si>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</si>
  <si>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</si>
  <si>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</si>
  <si>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</si>
  <si>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</si>
  <si>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</si>
  <si>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</si>
  <si>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</si>
  <si>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</si>
  <si>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</si>
  <si>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</si>
  <si>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</si>
  <si>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</si>
  <si>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</si>
  <si>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</si>
  <si>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</si>
  <si>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</si>
  <si>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</si>
  <si>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</si>
  <si>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</si>
  <si>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</si>
  <si>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</si>
  <si>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</si>
  <si>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</si>
  <si>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</si>
  <si>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</si>
  <si>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</si>
  <si>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</si>
  <si>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</si>
  <si>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</si>
  <si>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</si>
  <si>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</si>
  <si>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</si>
  <si>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</si>
  <si>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</si>
  <si>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</si>
  <si>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</si>
  <si>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</si>
  <si>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</si>
  <si>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</si>
  <si>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</si>
  <si>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</si>
  <si>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</si>
  <si>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</si>
  <si>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</si>
  <si>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</si>
  <si>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</si>
  <si>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</si>
  <si>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</si>
  <si>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</si>
  <si>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</si>
  <si>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</si>
  <si>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</si>
  <si>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</si>
  <si>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</si>
  <si>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</si>
  <si>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</si>
  <si>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</si>
  <si>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</si>
  <si>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</si>
  <si>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</si>
  <si>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</si>
  <si>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</si>
  <si>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</si>
  <si>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</si>
  <si>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</si>
  <si>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</si>
  <si>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</si>
  <si>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</si>
  <si>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</si>
  <si>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</si>
  <si>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</si>
  <si>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</si>
  <si>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</si>
  <si>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</si>
  <si>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</si>
  <si>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</si>
  <si>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</si>
  <si>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</si>
  <si>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</si>
  <si>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</si>
  <si>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</si>
  <si>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</si>
  <si>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</si>
  <si>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</si>
  <si>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</si>
  <si>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</si>
  <si>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</si>
  <si>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</si>
  <si>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</si>
  <si>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</si>
  <si>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</si>
  <si>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</si>
  <si>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</si>
  <si>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</si>
  <si>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</si>
  <si>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</si>
  <si>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</si>
  <si>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</si>
  <si>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</si>
  <si>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</si>
  <si>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</si>
  <si>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</si>
  <si>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</si>
  <si>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</si>
  <si>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</si>
  <si>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</si>
  <si>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</si>
  <si>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</si>
  <si>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</si>
  <si>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</si>
  <si>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</si>
  <si>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</si>
  <si>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</si>
  <si>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</si>
  <si>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</si>
  <si>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</si>
  <si>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</si>
  <si>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</si>
  <si>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</si>
  <si>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</si>
  <si>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</si>
  <si>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</si>
  <si>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</si>
  <si>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</si>
  <si>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</si>
  <si>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</si>
  <si>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</si>
  <si>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</si>
  <si>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</si>
  <si>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</si>
  <si>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</si>
  <si>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</si>
  <si>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</si>
  <si>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</si>
  <si>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</si>
  <si>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</si>
  <si>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</si>
  <si>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</si>
  <si>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</si>
  <si>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</si>
  <si>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</si>
  <si>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</si>
  <si>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</si>
  <si>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</si>
  <si>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</si>
  <si>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</si>
  <si>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</si>
  <si>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</si>
  <si>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</si>
  <si>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</si>
  <si>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</si>
  <si>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</si>
  <si>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</si>
  <si>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</si>
  <si>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</si>
  <si>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</si>
  <si>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</si>
  <si>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</si>
  <si>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</si>
  <si>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</si>
  <si>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</si>
  <si>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</si>
  <si>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</si>
  <si>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</si>
  <si>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</si>
  <si>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</si>
  <si>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</si>
  <si>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</si>
  <si>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</si>
  <si>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</si>
  <si>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</si>
  <si>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</si>
  <si>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</si>
  <si>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</si>
  <si>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</si>
  <si>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</si>
  <si>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</si>
  <si>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</si>
  <si>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</si>
  <si>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</si>
  <si>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</si>
  <si>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</si>
  <si>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</si>
  <si>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</si>
  <si>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</si>
  <si>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</si>
  <si>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</si>
  <si>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</si>
  <si>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</si>
  <si>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</si>
  <si>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</si>
  <si>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</si>
  <si>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</si>
  <si>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</si>
  <si>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</si>
  <si>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</si>
  <si>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</si>
  <si>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</si>
  <si>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</si>
  <si>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</si>
  <si>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</si>
  <si>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</si>
  <si>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</si>
  <si>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</si>
  <si>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</si>
  <si>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</si>
  <si>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</si>
  <si>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</si>
  <si>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</si>
  <si>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</si>
  <si>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</si>
  <si>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</si>
  <si>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</si>
  <si>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</si>
  <si>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</si>
  <si>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</si>
  <si>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</si>
  <si>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</si>
  <si>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</si>
  <si>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</si>
  <si>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</si>
  <si>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</si>
  <si>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</si>
  <si>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</si>
  <si>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</si>
  <si>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</si>
  <si>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</si>
  <si>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</si>
  <si>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</si>
  <si>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</si>
  <si>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</si>
  <si>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</si>
  <si>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</si>
  <si>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</si>
  <si>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</si>
  <si>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</si>
  <si>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</si>
  <si>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</si>
  <si>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</si>
  <si>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</si>
  <si>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</si>
  <si>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</si>
  <si>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</si>
  <si>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</si>
  <si>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</si>
  <si>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</si>
  <si>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</si>
  <si>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</si>
  <si>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</si>
  <si>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</si>
  <si>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</si>
  <si>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</si>
  <si>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</si>
  <si>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</si>
  <si>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</si>
  <si>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</si>
  <si>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</si>
  <si>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</si>
  <si>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</si>
  <si>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</si>
  <si>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</si>
  <si>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</si>
  <si>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</si>
  <si>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</si>
  <si>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</si>
  <si>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</si>
  <si>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</si>
  <si>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</si>
  <si>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</si>
  <si>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</si>
  <si>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</si>
  <si>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</si>
  <si>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</si>
  <si>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</si>
  <si>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</si>
  <si>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</si>
  <si>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</si>
  <si>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</si>
  <si>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</si>
  <si>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</si>
  <si>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</si>
  <si>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</si>
  <si>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</si>
  <si>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</si>
  <si>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</si>
  <si>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</si>
  <si>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</si>
  <si>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</si>
  <si>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</si>
  <si>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</si>
  <si>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</si>
  <si>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</si>
  <si>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</si>
  <si>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</si>
  <si>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</si>
  <si>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</si>
  <si>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</si>
  <si>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</si>
  <si>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</si>
  <si>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</si>
  <si>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</si>
  <si>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</si>
  <si>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</si>
  <si>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</si>
  <si>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</si>
  <si>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</si>
  <si>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</si>
  <si>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</si>
  <si>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</si>
  <si>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</si>
  <si>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</si>
  <si>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</si>
  <si>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</si>
  <si>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</si>
  <si>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</si>
  <si>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</si>
  <si>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</si>
  <si>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</si>
  <si>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</si>
  <si>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</si>
  <si>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</si>
  <si>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</si>
  <si>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</si>
  <si>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</si>
  <si>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</si>
  <si>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</si>
  <si>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</si>
  <si>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</si>
  <si>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</si>
  <si>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</si>
  <si>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</si>
  <si>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</si>
  <si>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</si>
  <si>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</si>
  <si>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</si>
  <si>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</si>
  <si>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</si>
  <si>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</si>
  <si>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</si>
  <si>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</si>
  <si>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</si>
  <si>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</si>
  <si>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</si>
  <si>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</si>
  <si>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</si>
  <si>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</si>
  <si>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</si>
  <si>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</si>
  <si>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</si>
  <si>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</si>
  <si>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</si>
  <si>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</si>
  <si>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</si>
  <si>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</si>
  <si>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</si>
  <si>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</si>
  <si>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</si>
  <si>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</si>
  <si>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</si>
  <si>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</si>
  <si>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</si>
  <si>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</si>
  <si>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</si>
  <si>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</si>
  <si>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</si>
  <si>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</si>
  <si>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</si>
  <si>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</si>
  <si>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</si>
  <si>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</si>
  <si>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</si>
  <si>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</si>
  <si>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</si>
  <si>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</si>
  <si>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</si>
  <si>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</si>
  <si>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</si>
  <si>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</si>
  <si>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</si>
  <si>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</si>
  <si>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</si>
  <si>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</si>
  <si>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</si>
  <si>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</si>
  <si>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</si>
  <si>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</si>
  <si>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</si>
  <si>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</si>
  <si>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</si>
  <si>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</si>
  <si>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</si>
  <si>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</si>
  <si>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</si>
  <si>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</si>
  <si>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</si>
  <si>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</si>
  <si>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</si>
  <si>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</si>
  <si>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</si>
  <si>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</si>
  <si>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</si>
  <si>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</si>
  <si>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</si>
  <si>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</si>
  <si>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</si>
  <si>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</si>
  <si>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</si>
  <si>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</si>
  <si>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</si>
  <si>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</si>
  <si>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</si>
  <si>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</si>
  <si>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</si>
  <si>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</si>
  <si>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</si>
  <si>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</si>
  <si>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</si>
  <si>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</si>
  <si>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</si>
  <si>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</si>
  <si>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</si>
  <si>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</si>
  <si>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</si>
  <si>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</si>
  <si>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</si>
  <si>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</si>
  <si>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</si>
  <si>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</si>
  <si>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</si>
  <si>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</si>
  <si>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</si>
  <si>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</si>
  <si>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</si>
  <si>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</si>
  <si>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</si>
  <si>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</si>
  <si>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</si>
  <si>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</si>
  <si>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</si>
  <si>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</si>
  <si>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</si>
  <si>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</si>
  <si>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</si>
  <si>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</si>
  <si>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</si>
  <si>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</si>
  <si>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</si>
  <si>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</si>
  <si>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</si>
  <si>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</si>
  <si>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</si>
  <si>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</si>
  <si>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</si>
  <si>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</si>
  <si>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</si>
  <si>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</si>
  <si>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</si>
  <si>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</si>
  <si>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</si>
  <si>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</si>
  <si>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</si>
  <si>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</si>
  <si>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</si>
  <si>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</si>
  <si>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</si>
  <si>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</si>
  <si>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</si>
  <si>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</si>
  <si>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</si>
  <si>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</si>
  <si>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</si>
  <si>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</si>
  <si>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</si>
  <si>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</si>
  <si>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</si>
  <si>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</si>
  <si>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</si>
  <si>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</si>
  <si>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</si>
  <si>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</si>
  <si>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</si>
  <si>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</si>
  <si>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</si>
  <si>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</si>
  <si>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</si>
  <si>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</si>
  <si>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</si>
  <si>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</si>
  <si>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</si>
  <si>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</si>
  <si>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</si>
  <si>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</si>
  <si>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</si>
  <si>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</si>
  <si>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</si>
  <si>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</si>
  <si>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</si>
  <si>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</si>
  <si>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</si>
  <si>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</si>
  <si>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</si>
  <si>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</si>
  <si>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</si>
  <si>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</si>
  <si>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</si>
  <si>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</si>
  <si>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</si>
  <si>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</si>
  <si>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</si>
  <si>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</si>
  <si>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</si>
  <si>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</si>
  <si>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</si>
  <si>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</si>
  <si>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</si>
  <si>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</si>
  <si>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</si>
  <si>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</si>
  <si>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</si>
  <si>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</si>
  <si>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</si>
  <si>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</si>
  <si>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</si>
  <si>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</si>
  <si>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</si>
  <si>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</si>
  <si>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</si>
  <si>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</si>
  <si>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</si>
  <si>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</si>
  <si>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</si>
  <si>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</si>
  <si>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</si>
  <si>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</si>
  <si>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</si>
  <si>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</si>
  <si>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</si>
  <si>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</si>
  <si>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</si>
  <si>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</si>
  <si>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</si>
  <si>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</si>
  <si>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</si>
  <si>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</si>
  <si>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</si>
  <si>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</si>
  <si>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</si>
  <si>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</si>
  <si>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</si>
  <si>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</si>
  <si>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</si>
  <si>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</si>
  <si>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</si>
  <si>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</si>
  <si>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</si>
  <si>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</si>
  <si>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</si>
  <si>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</si>
  <si>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</si>
  <si>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</si>
  <si>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</si>
  <si>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</si>
  <si>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</si>
  <si>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</si>
  <si>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</si>
  <si>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</si>
  <si>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</si>
  <si>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</si>
  <si>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</si>
  <si>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</si>
  <si>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</si>
  <si>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</si>
  <si>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</si>
  <si>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</si>
  <si>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</si>
  <si>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</si>
  <si>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</si>
  <si>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</si>
  <si>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</si>
  <si>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</si>
  <si>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</si>
  <si>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</si>
  <si>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</si>
  <si>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</si>
  <si>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</si>
  <si>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</si>
  <si>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</si>
  <si>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</si>
  <si>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</si>
  <si>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</si>
  <si>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</si>
  <si>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</si>
  <si>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</si>
  <si>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</si>
  <si>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</si>
  <si>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</si>
  <si>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</si>
  <si>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</si>
  <si>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</si>
  <si>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</si>
  <si>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</si>
  <si>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</si>
  <si>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</si>
  <si>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</si>
  <si>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</si>
  <si>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</si>
  <si>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</si>
  <si>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</si>
  <si>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</si>
  <si>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</si>
  <si>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</si>
  <si>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</si>
  <si>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</si>
  <si>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</si>
  <si>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</si>
  <si>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</si>
  <si>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</si>
  <si>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</si>
  <si>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</si>
  <si>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</si>
  <si>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</si>
  <si>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</si>
  <si>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</si>
  <si>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</si>
  <si>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</si>
  <si>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</si>
  <si>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</si>
  <si>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</si>
  <si>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</si>
  <si>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</si>
  <si>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</si>
  <si>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</si>
  <si>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</si>
  <si>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</si>
  <si>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</si>
  <si>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</si>
  <si>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</si>
  <si>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</si>
  <si>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</si>
  <si>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</si>
  <si>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</si>
  <si>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</si>
  <si>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</si>
  <si>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</si>
  <si>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</si>
  <si>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</si>
  <si>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</si>
  <si>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</si>
  <si>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</si>
  <si>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</si>
  <si>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</si>
  <si>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</si>
  <si>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</si>
  <si>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</si>
  <si>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</si>
  <si>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</si>
  <si>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</si>
  <si>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</si>
  <si>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</si>
  <si>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</si>
  <si>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</si>
  <si>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</si>
  <si>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</si>
  <si>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</si>
  <si>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</si>
  <si>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</si>
  <si>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</si>
  <si>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</si>
  <si>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</si>
  <si>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</si>
  <si>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</si>
  <si>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</si>
  <si>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</si>
  <si>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</si>
  <si>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</si>
  <si>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</si>
  <si>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</si>
  <si>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</si>
  <si>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</si>
  <si>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</si>
  <si>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</si>
  <si>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</si>
  <si>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</si>
  <si>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</si>
  <si>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</si>
  <si>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</si>
  <si>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</si>
  <si>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</si>
  <si>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</si>
  <si>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</si>
  <si>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</si>
  <si>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</si>
  <si>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</si>
  <si>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</si>
  <si>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</si>
  <si>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</si>
  <si>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</si>
  <si>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</si>
  <si>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</si>
  <si>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</si>
  <si>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</si>
  <si>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</si>
  <si>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</si>
  <si>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</si>
  <si>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</si>
  <si>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</si>
  <si>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</si>
  <si>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</si>
  <si>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</si>
  <si>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</si>
  <si>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</si>
  <si>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</si>
  <si>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</si>
  <si>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</si>
  <si>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</si>
  <si>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</si>
  <si>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</si>
  <si>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</si>
  <si>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</si>
  <si>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</si>
  <si>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</si>
  <si>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</si>
  <si>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</si>
  <si>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</si>
  <si>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</si>
  <si>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</si>
  <si>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</si>
  <si>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</si>
  <si>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</si>
  <si>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</si>
  <si>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</si>
  <si>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</si>
  <si>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</si>
  <si>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</si>
  <si>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</si>
  <si>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</si>
  <si>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</si>
  <si>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</si>
  <si>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</si>
  <si>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</si>
  <si>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</si>
  <si>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</si>
  <si>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</si>
  <si>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</si>
  <si>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</si>
  <si>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</si>
  <si>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</si>
  <si>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</si>
  <si>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</si>
  <si>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</si>
  <si>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</si>
  <si>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</si>
  <si>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</si>
  <si>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</si>
  <si>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</si>
  <si>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</si>
  <si>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</si>
  <si>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</si>
  <si>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</si>
  <si>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</si>
  <si>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</si>
  <si>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</si>
  <si>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</si>
  <si>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</si>
  <si>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</si>
  <si>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</si>
  <si>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</si>
  <si>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</si>
  <si>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</si>
  <si>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</si>
  <si>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</si>
  <si>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</si>
  <si>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</si>
  <si>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</si>
  <si>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</si>
  <si>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</si>
  <si>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</si>
  <si>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</si>
  <si>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</si>
  <si>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</si>
  <si>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</si>
  <si>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</si>
  <si>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</si>
  <si>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</si>
  <si>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</si>
  <si>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</si>
  <si>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</si>
  <si>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</si>
  <si>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</si>
  <si>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</si>
  <si>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</si>
  <si>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</si>
  <si>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</si>
  <si>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</si>
  <si>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</si>
  <si>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</si>
  <si>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</si>
  <si>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</si>
  <si>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</si>
  <si>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</si>
  <si>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</si>
  <si>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</si>
  <si>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</si>
  <si>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</si>
  <si>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</si>
  <si>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</si>
  <si>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</si>
  <si>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</si>
  <si>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</si>
  <si>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</si>
  <si>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</si>
  <si>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</si>
  <si>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</si>
  <si>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</si>
  <si>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</si>
  <si>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</si>
  <si>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</si>
  <si>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</si>
  <si>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</si>
  <si>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</si>
  <si>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</si>
  <si>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</si>
  <si>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</si>
  <si>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</si>
  <si>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</si>
  <si>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</si>
  <si>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</si>
  <si>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</si>
  <si>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</si>
  <si>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</si>
  <si>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</si>
  <si>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</si>
  <si>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</si>
  <si>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</si>
  <si>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</si>
  <si>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</si>
  <si>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</si>
  <si>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</si>
  <si>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</si>
  <si>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</si>
  <si>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</si>
  <si>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</si>
  <si>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</si>
  <si>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</si>
  <si>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</si>
  <si>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</si>
  <si>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</si>
  <si>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</si>
  <si>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</si>
  <si>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</si>
  <si>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</si>
  <si>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</si>
  <si>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</si>
  <si>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</si>
  <si>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</si>
  <si>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</si>
  <si>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</si>
  <si>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</si>
  <si>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</si>
  <si>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</si>
  <si>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</si>
  <si>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</si>
  <si>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</si>
  <si>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</si>
  <si>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</si>
  <si>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</si>
  <si>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</si>
  <si>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</si>
  <si>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</si>
  <si>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</si>
  <si>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</si>
  <si>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</si>
  <si>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</si>
  <si>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</si>
  <si>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</si>
  <si>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</si>
  <si>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</si>
  <si>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</si>
  <si>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</si>
  <si>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</si>
  <si>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</si>
  <si>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</si>
  <si>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</si>
  <si>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</si>
  <si>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</si>
  <si>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</si>
  <si>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</si>
  <si>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</si>
  <si>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</si>
  <si>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</si>
  <si>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</si>
  <si>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</si>
  <si>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</si>
  <si>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</si>
  <si>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</si>
  <si>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</si>
  <si>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</si>
  <si>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</si>
  <si>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</si>
  <si>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</si>
  <si>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</si>
  <si>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</si>
  <si>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</si>
  <si>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</si>
  <si>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</si>
  <si>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</si>
  <si>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</si>
  <si>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</si>
  <si>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</si>
  <si>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</si>
  <si>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</si>
  <si>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</si>
  <si>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</si>
  <si>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</si>
  <si>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</si>
  <si>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</si>
  <si>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</si>
  <si>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</si>
  <si>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</si>
  <si>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</si>
  <si>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</si>
  <si>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</si>
  <si>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</si>
  <si>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</si>
  <si>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</si>
  <si>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</si>
  <si>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</si>
  <si>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</si>
  <si>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</si>
  <si>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</si>
  <si>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</si>
  <si>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</si>
  <si>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</si>
  <si>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</si>
  <si>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</si>
  <si>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</si>
  <si>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</si>
  <si>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</si>
  <si>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</si>
  <si>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</si>
  <si>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</si>
  <si>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</si>
  <si>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</si>
  <si>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</si>
  <si>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</si>
  <si>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</si>
  <si>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</si>
  <si>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</si>
  <si>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</si>
  <si>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</si>
  <si>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</si>
  <si>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</si>
  <si>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</si>
  <si>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</si>
  <si>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</si>
  <si>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</si>
  <si>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</si>
  <si>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</si>
  <si>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</si>
  <si>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</si>
  <si>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</si>
  <si>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</si>
  <si>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</si>
  <si>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</si>
  <si>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</si>
  <si>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</si>
  <si>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</si>
  <si>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</si>
  <si>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</si>
  <si>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</si>
  <si>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</si>
  <si>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</si>
  <si>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</si>
  <si>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</si>
  <si>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</si>
  <si>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</si>
  <si>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</si>
  <si>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</si>
  <si>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</si>
  <si>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</si>
  <si>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</si>
  <si>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</si>
  <si>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</si>
  <si>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</si>
  <si>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</si>
  <si>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</si>
  <si>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</si>
  <si>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</si>
  <si>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</si>
  <si>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</si>
  <si>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</si>
  <si>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</si>
  <si>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</si>
  <si>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</si>
  <si>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</si>
  <si>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</si>
  <si>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</si>
  <si>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</si>
  <si>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</si>
  <si>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</si>
  <si>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</si>
  <si>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</si>
  <si>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</si>
  <si>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</si>
  <si>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</si>
  <si>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</si>
  <si>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</si>
  <si>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</si>
  <si>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</si>
  <si>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</si>
  <si>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</si>
  <si>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</si>
  <si>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</si>
  <si>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</si>
  <si>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</si>
  <si>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</si>
  <si>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</si>
  <si>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</si>
  <si>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</si>
  <si>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</si>
  <si>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</si>
  <si>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</si>
  <si>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</si>
  <si>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</si>
  <si>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</si>
  <si>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</si>
  <si>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</si>
  <si>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</si>
  <si>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</si>
  <si>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</si>
  <si>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</si>
  <si>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</si>
  <si>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</si>
  <si>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</si>
  <si>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</si>
  <si>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</si>
  <si>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</si>
  <si>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</si>
  <si>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</si>
  <si>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</si>
  <si>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</si>
  <si>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</si>
  <si>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</si>
  <si>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</si>
  <si>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</si>
  <si>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</si>
  <si>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</si>
  <si>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</si>
  <si>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</si>
  <si>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</si>
  <si>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</si>
  <si>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</si>
  <si>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</si>
  <si>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</si>
  <si>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</si>
  <si>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</si>
  <si>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</si>
  <si>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</si>
  <si>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</si>
  <si>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</si>
  <si>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</si>
  <si>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120 mins</t>
  </si>
  <si>
    <t>PCM-20251116-00002313</t>
  </si>
  <si>
    <t>sectors down at 2025-11-17 00:49:29 due to  rectifier module faulty, under repair arrangement</t>
  </si>
  <si>
    <t>PCM-20251117-00000246</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</si>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</sst>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315.29099907407362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45978.239425</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45978.239425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45978.239425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45978.239425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45978.239425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45978.239425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45978.239425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45978.239425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45978.239425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45978.239425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45978.239425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45978.239425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45978.239425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45978.239425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45978.239425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45978.239425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45978.239425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45978.239425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45978.239425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45978.239425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45978.239425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45978.239425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45978.239425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45978.239425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45978.239425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45978.239425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45978.239425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45978.239425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45978.239425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45978.239425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45978.239425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45978.239425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45978.239425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45978.239425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45978.239425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45978.239425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45978.239425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45978.239425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45978.239425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45978.239425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45978.239425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45978.239425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45978.239425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45978.239425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45978.239425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45978.239425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45978.239425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45978.239425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45978.239425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45978.239425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45978.239425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45978.239425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45978.239425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45978.239425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45978.239425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45978.239425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45978.239425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45978.239425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45978.239425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45978.239425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45978.239425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45978.239425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45978.239425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45978.239425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45978.239425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45978.239425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45978.239425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45978.239425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45978.239425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45978.239425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45978.239425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45978.239425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45978.239425</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45978.239425</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6D40FFD-4268-42D3-AE85-D76ED5D9CA8A}"/>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153.23958703703829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1.8030824074085103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0.19376527777785668</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ca="1">IFERROR(NOW()-F6,"-")</f>
        <v>45978.239425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45978.239425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45978.239425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45978.239425</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45978.239425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45978.239425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45978.239425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45978.239425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45978.239425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45978.239425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45978.239425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45978.239425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45978.239425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45978.239425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45978.239425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45978.239425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45978.239425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45978.239425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45978.239425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45978.239425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45978.239425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45978.239425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45978.239425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45978.239425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45978.239425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45978.239425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45978.239425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45978.239425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45978.239425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45978.239425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45978.239425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45978.239425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45978.239425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45978.239425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45978.239425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45978.239425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45978.239425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45978.239425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45978.239425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45978.239425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45978.239425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45978.239425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45978.239425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45978.239425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45978.239425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45978.239425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45978.239425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45978.239425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45978.239425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45978.239425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45978.239425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45978.239425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45978.239425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45978.239425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45978.239425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45978.239425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45978.239425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45978.239425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45978.239425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45978.239425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45978.239425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45978.239425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45978.239425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45978.239425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45978.239425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45978.239425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45978.239425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45978.239425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45978.239425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45978.239425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45978.239425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45978.239425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45978.239425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45978.239425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45978.239425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45978.239425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45978.239425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45978.239425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45978.239425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45978.239425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45978.239425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45978.239425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45978.239425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45978.239425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45978.239425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45978.239425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45978.239425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45978.239425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45978.239425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45978.239425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45978.239425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45978.239425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45978.239425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45978.239425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45978.239425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45978.239425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45978.239425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45978.239425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45978.239425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45978.239425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45978.239425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45978.239425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45978.239425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45978.239425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45978.239425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45978.239425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45978.239425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45978.239425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45978.239425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45978.239425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45978.239425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45978.239425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45978.239425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45978.239425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45978.239425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45978.239425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45978.239425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45978.239425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45978.239425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45978.239425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45978.239425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45978.239425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45978.239425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45978.239425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45978.239425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45978.239425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45978.239425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45978.239425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45978.239425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45978.239425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45978.239425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45978.239425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45978.239425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45978.239425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45978.239425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45978.239425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45978.239425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45978.239425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45978.239425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45978.239425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45978.239425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45978.239425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45978.239425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45978.239425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45978.239425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45978.239425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45978.239425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45978.239425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45978.239425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45978.239425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45978.239425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45978.239425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45978.239425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45978.239425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45978.239425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45978.239425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45978.239425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45978.239425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45978.239425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45978.239425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45978.239425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45978.239425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45978.239425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45978.239425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45978.239425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45978.239425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45978.239425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45978.239425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45978.239425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45978.239425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45978.239425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45978.239425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45978.239425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45978.239425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45978.239425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45978.239425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45978.239425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45978.239425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45978.239425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45978.239425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45978.239425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45978.239425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45978.239425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45978.239425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45978.239425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45978.239425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45978.239425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45978.239425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45978.239425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45978.239425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45978.239425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45978.239425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45978.239425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45978.239425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45978.239425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45978.239425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45978.239425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45978.239425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45978.239425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45978.239425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45978.239425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45978.239425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45978.239425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45978.239425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45978.239425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45978.239425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45978.239425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45978.239425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45978.239425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45978.239425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45978.239425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45978.239425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45978.239425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45978.239425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45978.239425</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45978.239425</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45978.239425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45978.239425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45978.239425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45978.239425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45978.239425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45978.239425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45978.239425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45978.239425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45978.239425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45978.239425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45978.239425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45978.239425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45978.239425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45978.239425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45978.239425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45978.239425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45978.239425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45978.239425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45978.239425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45978.239425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45978.239425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45978.239425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45978.239425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45978.239425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45978.239425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45978.239425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45978.239425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45978.239425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45978.239425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45978.239425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45978.239425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45978.239425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45978.239425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45978.239425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45978.239425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45978.239425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45978.239425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45978.239425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45978.239425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45978.239425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45978.239425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45978.239425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45978.239425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45978.239425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45978.239425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45978.239425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45978.239425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45978.239425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45978.239425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45978.239425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45978.239425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45978.239425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45978.239425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45978.239425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45978.239425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45978.239425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45978.239425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45978.239425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45978.239425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45978.239425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45978.239425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45978.239425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45978.239425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45978.239425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45978.239425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45978.239425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45978.239425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45978.239425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45978.239425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45978.239425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45978.239425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45978.239425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45978.239425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45978.239425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45978.239425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45978.239425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45978.239425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45978.239425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45978.239425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45978.239425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45978.239425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45978.239425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45978.239425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45978.239425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45978.239425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45978.239425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45978.239425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45978.239425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45978.239425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45978.239425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45978.239425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45978.239425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45978.239425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45978.239425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45978.239425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45978.239425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45978.239425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45978.239425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45978.239425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45978.239425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45978.239425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45978.239425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45978.239425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45978.239425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45978.239425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45978.239425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45978.239425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45978.239425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45978.239425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45978.239425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45978.239425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45978.239425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45978.239425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45978.239425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45978.239425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45978.239425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45978.239425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45978.239425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45978.239425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45978.239425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45978.239425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45978.239425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45978.239425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45978.239425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45978.239425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45978.239425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45978.239425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45978.239425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45978.239425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45978.239425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45978.239425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45978.239425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45978.239425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45978.239425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45978.239425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45978.239425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45978.239425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45978.239425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45978.239425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45978.239425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45978.239425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45978.239425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45978.239425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45978.239425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45978.239425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45978.239425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45978.239425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45978.239425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45978.239425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45978.239425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45978.239425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45978.239425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45978.239425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45978.239425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45978.239425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45978.239425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45978.239425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45978.239425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45978.239425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45978.239425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45978.239425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45978.239425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45978.239425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45978.239425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45978.239425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45978.239425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45978.239425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45978.239425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45978.239425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45978.239425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45978.239425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45978.239425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45978.239425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45978.239425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45978.239425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45978.239425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45978.239425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45978.239425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45978.239425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45978.239425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45978.239425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45978.239425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45978.239425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45978.239425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45978.239425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45978.239425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45978.239425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45978.239425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45978.239425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45978.239425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45978.239425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45978.239425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45978.239425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45978.239425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45978.239425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45978.239425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45978.239425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45978.239425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45978.239425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45978.239425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45978.239425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45978.239425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45978.239425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45978.239425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45978.239425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45978.239425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45978.239425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45978.239425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45978.239425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45978.239425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45978.239425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45978.239425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45978.239425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45978.239425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45978.239425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45978.239425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45978.239425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45978.239425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45978.239425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45978.239425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45978.239425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45978.239425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45978.239425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45978.239425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45978.239425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45978.239425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45978.239425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45978.239425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45978.239425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45978.239425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45978.239425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45978.239425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45978.239425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45978.239425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45978.239425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45978.239425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45978.239425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45978.239425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45978.239425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45978.239425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45978.239425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45978.239425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45978.239425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45978.239425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45978.239425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45978.239425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45978.239425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45978.239425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45978.239425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45978.239425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45978.239425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45978.239425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45978.239425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45978.239425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45978.239425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45978.239425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45978.239425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45978.239425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45978.239425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45978.239425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45978.239425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45978.239425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45978.239425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45978.239425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45978.239425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45978.239425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45978.239425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45978.239425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45978.239425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45978.239425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45978.239425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45978.239425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45978.239425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45978.239425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45978.239425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45978.239425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45978.239425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45978.239425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45978.239425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45978.239425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45978.239425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45978.239425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45978.239425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45978.239425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45978.239425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45978.239425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45978.239425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45978.239425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45978.239425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45978.239425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45978.239425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45978.239425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45978.239425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45978.239425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45978.239425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45978.239425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45978.239425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45978.239425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45978.239425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45978.239425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45978.239425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45978.239425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45978.239425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45978.239425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45978.239425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45978.239425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45978.239425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45978.239425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45978.239425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45978.239425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45978.239425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45978.239425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45978.239425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45978.239425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45978.239425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45978.239425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45978.239425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45978.239425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45978.239425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45978.239425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45978.239425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45978.239425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45978.239425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45978.239425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45978.239425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45978.239425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45978.239425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45978.239425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45978.239425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45978.239425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45978.239425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45978.239425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45978.239425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45978.239425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45978.239425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45978.239425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45978.239425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45978.239425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45978.239425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45978.239425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45978.239425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45978.239425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45978.239425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45978.239425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45978.239425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45978.239425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45978.239425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45978.239425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45978.239425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45978.239425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45978.239425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45978.239425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45978.239425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45978.239425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45978.239425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45978.239425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45978.239425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45978.239425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45978.239425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45978.239425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45978.239425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45978.239425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45978.239425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45978.239425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45978.239425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45978.239425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45978.239425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45978.239425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45978.239425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45978.239425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45978.239425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45978.239425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45978.239425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45978.239425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45978.239425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45978.239425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45978.239425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45978.239425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45978.239425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45978.239425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45978.239425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45978.239425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45978.239425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45978.239425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45978.239425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45978.239425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45978.239425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45978.239425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45978.239425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45978.239425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45978.239425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45978.239425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45978.239425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45978.239425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45978.239425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45978.239425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45978.239425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45978.239425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45978.239425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45978.239425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45978.239425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45978.239425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45978.239425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45978.239425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45978.239425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45978.239425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45978.239425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45978.239425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45978.239425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45978.239425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45978.239425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45978.239425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45978.239425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45978.239425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45978.239425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45978.239425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45978.239425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45978.239425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45978.239425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45978.239425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45978.239425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45978.239425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45978.239425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45978.239425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45978.239425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45978.239425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45978.239425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45978.239425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45978.239425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45978.239425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45978.239425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45978.239425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45978.239425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45978.239425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45978.239425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45978.239425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45978.239425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45978.239425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45978.239425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45978.239425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45978.239425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45978.239425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45978.239425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45978.239425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45978.239425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45978.239425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45978.239425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45978.239425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45978.239425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45978.239425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45978.239425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45978.239425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45978.239425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45978.239425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45978.239425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45978.239425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45978.239425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45978.239425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45978.239425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45978.239425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45978.239425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45978.239425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45978.239425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45978.239425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45978.239425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45978.239425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45978.239425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45978.239425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45978.239425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45978.239425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45978.239425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45978.239425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45978.239425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45978.239425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45978.239425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45978.239425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45978.239425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45978.239425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45978.239425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45978.239425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45978.239425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45978.239425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45978.239425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45978.239425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45978.239425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45978.239425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45978.239425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45978.239425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45978.239425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45978.239425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45978.239425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45978.239425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45978.239425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45978.239425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45978.239425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45978.239425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45978.239425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45978.239425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45978.239425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45978.239425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45978.239425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45978.239425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45978.239425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45978.239425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45978.239425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45978.239425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45978.239425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45978.239425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45978.239425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45978.239425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45978.239425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45978.239425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45978.239425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45978.239425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45978.239425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45978.239425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45978.239425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45978.239425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45978.239425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45978.239425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45978.239425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45978.239425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45978.239425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45978.239425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45978.239425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45978.239425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45978.239425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45978.239425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45978.239425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45978.239425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45978.239425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45978.239425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45978.239425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45978.239425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45978.239425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45978.239425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45978.239425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45978.239425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45978.239425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45978.239425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45978.239425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45978.239425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45978.239425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45978.239425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45978.239425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45978.239425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45978.239425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45978.239425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45978.239425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45978.239425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45978.239425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45978.239425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45978.239425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45978.239425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45978.239425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45978.239425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45978.239425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45978.239425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45978.239425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45978.239425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45978.239425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45978.239425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45978.239425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45978.239425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45978.239425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45978.239425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45978.239425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45978.239425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45978.239425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45978.239425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45978.239425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45978.239425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45978.239425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45978.239425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45978.239425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45978.239425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45978.239425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45978.239425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45978.239425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45978.239425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45978.239425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45978.239425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45978.239425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45978.239425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45978.239425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45978.239425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45978.239425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45978.239425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45978.239425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45978.239425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45978.239425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45978.239425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45978.239425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45978.239425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45978.239425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45978.239425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45978.239425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45978.239425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45978.239425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45978.239425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45978.239425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45978.239425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45978.239425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45978.239425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45978.239425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45978.239425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45978.239425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45978.239425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45978.239425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45978.239425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45978.239425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45978.239425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45978.239425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45978.239425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45978.239425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45978.239425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45978.239425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45978.239425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45978.239425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45978.239425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45978.239425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45978.239425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45978.239425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45978.239425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45978.239425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45978.239425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45978.239425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45978.239425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45978.239425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45978.239425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45978.239425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45978.239425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45978.239425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45978.239425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45978.239425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45978.239425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45978.239425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45978.239425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45978.239425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45978.239425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45978.239425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45978.239425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45978.239425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45978.239425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45978.239425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45978.239425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45978.239425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45978.239425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45978.239425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45978.239425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45978.239425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45978.239425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45978.239425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45978.239425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45978.239425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45978.239425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45978.239425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45978.239425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45978.239425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45978.239425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45978.239425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45978.239425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45978.239425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45978.239425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45978.239425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45978.239425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45978.239425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45978.239425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45978.239425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45978.239425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45978.239425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45978.239425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45978.239425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45978.239425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45978.239425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45978.239425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45978.239425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45978.239425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45978.239425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45978.239425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45978.239425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45978.239425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45978.239425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45978.239425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45978.239425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45978.239425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45978.239425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45978.239425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45978.239425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45978.239425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45978.239425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45978.239425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45978.239425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45978.239425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45978.239425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45978.239425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45978.239425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45978.239425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45978.239425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45978.239425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45978.239425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45978.239425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45978.239425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45978.239425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45978.239425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45978.239425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45978.239425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45978.239425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45978.239425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45978.239425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45978.239425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45978.239425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45978.239425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45978.239425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45978.239425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45978.239425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45978.239425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45978.239425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45978.239425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45978.239425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45978.239425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45978.239425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45978.239425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45978.239425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45978.239425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45978.239425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45978.239425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45978.239425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45978.239425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45978.239425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45978.239425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45978.239425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45978.239425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45978.239425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45978.239425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45978.239425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45978.239425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45978.239425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45978.239425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45978.239425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45978.239425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45978.239425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45978.239425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45978.239425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45978.239425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45978.239425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45978.239425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45978.239425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45978.239425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45978.239425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45978.239425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45978.239425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45978.239425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45978.239425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45978.239425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45978.239425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45978.239425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45978.239425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45978.239425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45978.239425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45978.239425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45978.239425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45978.239425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45978.239425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45978.239425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45978.239425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45978.239425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45978.239425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45978.239425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45978.239425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45978.239425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45978.239425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45978.239425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45978.239425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45978.239425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45978.239425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45978.239425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45978.239425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45978.239425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45978.239425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45978.239425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45978.239425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45978.239425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45978.239425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45978.239425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45978.239425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45978.239425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45978.239425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45978.239425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45978.239425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45978.239425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45978.239425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45978.239425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45978.239425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45978.239425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45978.239425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45978.239425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45978.239425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45978.239425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45978.239425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45978.239425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45978.239425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45978.239425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45978.239425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45978.239425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45978.239425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45978.239425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45978.239425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45978.239425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45978.239425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45978.239425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45978.239425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45978.239425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45978.239425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45978.239425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45978.239425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45978.239425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45978.239425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45978.239425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45978.239425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45978.239425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45978.239425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45978.239425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45978.239425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45978.239425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45978.239425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45978.239425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45978.239425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45978.239425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45978.239425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45978.239425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45978.239425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45978.239425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45978.239425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45978.239425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45978.239425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45978.239425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45978.239425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45978.239425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45978.239425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45978.239425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45978.239425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45978.239425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45978.239425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45978.239425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45978.239425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45978.239425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45978.239425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45978.239425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45978.239425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45978.239425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45978.239425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45978.239425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45978.239425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45978.239425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45978.239425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45978.239425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45978.239425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45978.239425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45978.239425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45978.239425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45978.239425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45978.239425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45978.239425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45978.239425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45978.239425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45978.239425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45978.239425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45978.239425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45978.239425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45978.239425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45978.239425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45978.239425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45978.239425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45978.239425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45978.239425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45978.239425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45978.239425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45978.239425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45978.239425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45978.239425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45978.239425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45978.239425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45978.239425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45978.239425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45978.239425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45978.239425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45978.239425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45978.239425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45978.239425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45978.239425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45978.239425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45978.239425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45978.239425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45978.239425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45978.239425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45978.239425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45978.239425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45978.239425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45978.239425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45978.239425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45978.239425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45978.239425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45978.239425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45978.239425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45978.239425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45978.239425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45978.239425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45978.239425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45978.239425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45978.239425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45978.239425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45978.239425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45978.239425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45978.239425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45978.239425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45978.239425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45978.239425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45978.239425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45978.239425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45978.239425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45978.239425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45978.239425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45978.239425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45978.239425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45978.239425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45978.239425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45978.239425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45978.239425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45978.239425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45978.239425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45978.239425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45978.239425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45978.239425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45978.239425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45978.239425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45978.239425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45978.239425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45978.239425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45978.239425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45978.239425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45978.239425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45978.239425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45978.239425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45978.239425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45978.239425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45978.239425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45978.239425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45978.239425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45978.239425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45978.239425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45978.239425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45978.239425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45978.239425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45978.239425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45978.239425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45978.239425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45978.239425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45978.239425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45978.239425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45978.239425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45978.239425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45978.239425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45978.239425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45978.239425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45978.239425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45978.239425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45978.239425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45978.239425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45978.239425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45978.239425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45978.239425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45978.239425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45978.239425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45978.239425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45978.239425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45978.239425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45978.239425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45978.239425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45978.239425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45978.239425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45978.239425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45978.239425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45978.239425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45978.239425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45978.239425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45978.239425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45978.239425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45978.239425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45978.239425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45978.239425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45978.239425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274.75870740740356</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45978.239425</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45978.239425</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45978.239425</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45978.239425</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45978.239425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45978.239425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45978.239425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45978.239425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45978.239425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45978.239425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45978.239425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45978.239425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45978.239425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45978.239425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45978.239425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45978.239425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45978.239425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45978.239425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45978.239425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45978.239425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45978.239425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45978.239425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45978.239425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45978.239425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45978.239425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45978.239425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45978.239425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45978.239425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45978.239425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45978.239425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45978.239425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45978.239425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45978.239425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45978.239425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45978.239425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45978.239425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45978.239425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45978.239425</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86.407364814811444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52.050547685183119</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29.578313888887351</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1" ca="1" si="2">IFERROR(NOW()-F5,"")</f>
        <v>0.72462175926193595</v>
      </c>
      <c r="H5" s="139">
        <v>45977.468807870369</v>
      </c>
      <c r="I5" s="110" t="str">
        <f>IFERROR(VLOOKUP(D5,DB!A:F,6,0),"")</f>
        <v>SCECO</v>
      </c>
      <c r="J5" s="110" t="str">
        <f>IFERROR(VLOOKUP(D5,DB!A:G,7,0),"")</f>
        <v>Weak</v>
      </c>
      <c r="K5" s="110" t="s">
        <v>39118</v>
      </c>
      <c r="L5" s="110" t="str">
        <f>IFERROR(VLOOKUP(D5,DB!A:I,9,0),"")</f>
        <v>Latis</v>
      </c>
    </row>
    <row r="6" spans="1:13">
      <c r="A6" s="110"/>
      <c r="B6" s="110" t="str">
        <f>IFERROR(VLOOKUP(D6,DB!A:K,11,0),"")</f>
        <v/>
      </c>
      <c r="C6" s="110"/>
      <c r="D6"/>
      <c r="E6" s="110"/>
      <c r="F6" s="110"/>
      <c r="G6" s="112">
        <f t="shared" ca="1" si="2"/>
        <v>45978.239425</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45978.239425</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45978.239425</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45978.239425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45978.239425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45978.239425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45978.239425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45978.239425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45978.239425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45978.239425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45978.239425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45978.239425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45978.239425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45978.239425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45978.239425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45978.239425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45978.239425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45978.239425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45978.239425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45978.239425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45978.239425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45978.239425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45978.239425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45978.239425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45978.239425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45978.239425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45978.239425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45978.239425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45978.239425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45978.239425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45978.239425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45978.239425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45978.239425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45978.239425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45978.239425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45978.239425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45978.239425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45978.239425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45978.239425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45978.239425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45978.239425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45978.239425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45978.239425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45978.239425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45978.239425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45978.239425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45978.239425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45978.239425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45978.239425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45978.239425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45978.239425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45978.239425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45978.239425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45978.239425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45978.239425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45978.239425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45978.239425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45978.239425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45978.239425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45978.239425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45978.239425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45978.239425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45978.239425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45978.239425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45978.239425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45978.239425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45978.239425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45978.239425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45978.239425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45978.239425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45978.239425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45978.239425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45978.239425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45978.239425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45978.239425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45978.239425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45978.239425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45978.239425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45978.239425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45978.239425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45978.239425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45978.239425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45978.239425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45978.239425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45978.239425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45978.239425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45978.239425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45978.239425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45978.239425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45978.239425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45978.239425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45978.239425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45978.239425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45978.239425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45978.239425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45978.239425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45978.239425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45978.239425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45978.239425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45978.239425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45978.239425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45978.239425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45978.239425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45978.239425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45978.239425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45978.239425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45978.239425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45978.239425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45978.239425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45978.239425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45978.239425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45978.239425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45978.239425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45978.239425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45978.239425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45978.239425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45978.239425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45978.239425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45978.239425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45978.239425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45978.239425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45978.239425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45978.239425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45978.239425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45978.239425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45978.239425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45978.239425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45978.239425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45978.239425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45978.239425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45978.239425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45978.239425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45978.239425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45978.239425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45978.239425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45978.239425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45978.239425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45978.239425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45978.239425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45978.239425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45978.239425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45978.239425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45978.239425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45978.239425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45978.239425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45978.239425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45978.239425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45978.239425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45978.239425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45978.239425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45978.239425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45978.239425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45978.239425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45978.239425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45978.239425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45978.239425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45978.239425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45978.239425</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45978.239425</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45978.239425</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45978.239425</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45978.239425</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45978.239425</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2" ca="1" si="0">IFERROR(NOW()-F2,"-")</f>
        <v>0.41389259259449318</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1</v>
      </c>
      <c r="D3" s="122" t="s">
        <v>30938</v>
      </c>
      <c r="E3" s="110" t="s">
        <v>39021</v>
      </c>
      <c r="F3" s="124">
        <v>45977.926087962966</v>
      </c>
      <c r="G3" s="105">
        <f t="shared" ca="1" si="0"/>
        <v>0.31333703703421634</v>
      </c>
      <c r="H3" s="124">
        <v>45978.034363425926</v>
      </c>
      <c r="I3" s="122" t="str">
        <f>IFERROR(VLOOKUP(D3,DB!A:F,6,0),"")</f>
        <v>SCECO</v>
      </c>
      <c r="J3" s="122" t="str">
        <f>IFERROR(VLOOKUP(D3,DB!A:G,7,0),"")</f>
        <v>Dead</v>
      </c>
      <c r="K3" s="125" t="s">
        <v>39122</v>
      </c>
      <c r="L3" s="126" t="str">
        <f>IFERROR(VLOOKUP(D3,DB!A:I,9,0),"")</f>
        <v>Latis</v>
      </c>
    </row>
    <row r="4" spans="1:16382" ht="31.5" customHeight="1">
      <c r="A4" s="121" t="s">
        <v>39123</v>
      </c>
      <c r="B4" s="122" t="str">
        <f>IFERROR(VLOOKUP(D4,DB!A:K,11,0),"")</f>
        <v>R6</v>
      </c>
      <c r="C4" s="123">
        <v>3</v>
      </c>
      <c r="D4" s="122" t="s">
        <v>38936</v>
      </c>
      <c r="E4" s="110" t="s">
        <v>39021</v>
      </c>
      <c r="F4" s="124">
        <v>45978.14130787037</v>
      </c>
      <c r="G4" s="105">
        <f t="shared" ca="1" si="0"/>
        <v>9.8117129629827105E-2</v>
      </c>
      <c r="H4" s="124">
        <v>45978.132685185185</v>
      </c>
      <c r="I4" s="122" t="str">
        <f>IFERROR(VLOOKUP(D4,DB!A:F,6,0),"")</f>
        <v>SCECO+STB</v>
      </c>
      <c r="J4" s="122" t="str">
        <f>IFERROR(VLOOKUP(D4,DB!A:G,7,0),"")</f>
        <v>Good</v>
      </c>
      <c r="K4" s="125" t="s">
        <v>39124</v>
      </c>
      <c r="L4" s="126" t="str">
        <f>IFERROR(VLOOKUP(D4,DB!A:I,9,0),"")</f>
        <v>Latis</v>
      </c>
    </row>
    <row r="5" spans="1:16382" ht="31.5" customHeight="1">
      <c r="A5" s="121"/>
      <c r="B5" s="122" t="str">
        <f>IFERROR(VLOOKUP(D5,DB!A:K,11,0),"")</f>
        <v/>
      </c>
      <c r="C5" s="123"/>
      <c r="D5" s="122"/>
      <c r="E5" s="110"/>
      <c r="F5" s="124"/>
      <c r="G5" s="105">
        <f t="shared" ca="1" si="0"/>
        <v>45978.239425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45978.239425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45978.239425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45978.239425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45978.239425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45978.239425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45978.239425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45978.239425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45978.239425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45978.239425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45978.239425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45978.239425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45978.239425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45978.239425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45978.239425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45978.239425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45978.239425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45978.239425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45978.239425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45978.239425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45978.239425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45978.239425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45978.239425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45978.239425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45978.239425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45978.239425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45978.239425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45978.239425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45978.239425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45978.239425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45978.239425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45978.239425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45978.239425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45978.239425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45978.239425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45978.239425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45978.239425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45978.239425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45978.239425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45978.239425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45978.239425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45978.239425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45978.239425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45978.239425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45978.239425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45978.239425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45978.239425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45978.239425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45978.239425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45978.239425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45978.239425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45978.239425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45978.239425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45978.239425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45978.239425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45978.239425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45978.239425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45978.239425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45978.239425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45978.239425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45978.239425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45978.239425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45978.239425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45978.239425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45978.239425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45978.239425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45978.239425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45978.239425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45978.239425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45978.239425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45978.239425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45978.239425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45978.239425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45978.239425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45978.239425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45978.239425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45978.239425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45978.239425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45978.239425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45978.239425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45978.239425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45978.239425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45978.239425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45978.239425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45978.239425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45978.239425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45978.239425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45978.239425</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45978.239425</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45978.239425</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45978.239425</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45978.239425</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2025-11-17T02:46:48Z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